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earchData\FSW\Psychologie GMN\Navigatie Implementatie\Algemeen\4. Testmateriaal\2. Testmaterialen\2. WQ\Score Formulier\"/>
    </mc:Choice>
  </mc:AlternateContent>
  <xr:revisionPtr revIDLastSave="0" documentId="13_ncr:1_{92D38112-54E8-4DFB-ADB0-53748DECAAE8}" xr6:coauthVersionLast="47" xr6:coauthVersionMax="47" xr10:uidLastSave="{00000000-0000-0000-0000-000000000000}"/>
  <bookViews>
    <workbookView xWindow="-30" yWindow="-18120" windowWidth="29040" windowHeight="17520" xr2:uid="{00000000-000D-0000-FFFF-FFFF00000000}"/>
  </bookViews>
  <sheets>
    <sheet name="Wayfinding Questionnaire" sheetId="1" r:id="rId1"/>
    <sheet name="Normdata" sheetId="2" r:id="rId2"/>
    <sheet name="Calculat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21" i="1"/>
  <c r="G20" i="1"/>
  <c r="G5" i="1"/>
  <c r="G16" i="1"/>
  <c r="G3" i="1"/>
  <c r="O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G4" i="1"/>
  <c r="E24" i="3" l="1"/>
  <c r="D19" i="3"/>
  <c r="E19" i="3"/>
  <c r="D22" i="3"/>
  <c r="E22" i="3"/>
  <c r="D17" i="3"/>
  <c r="D23" i="3"/>
  <c r="E17" i="3"/>
  <c r="E23" i="3"/>
  <c r="D18" i="3"/>
  <c r="D24" i="3"/>
  <c r="E18" i="3"/>
  <c r="C17" i="3"/>
  <c r="G22" i="3"/>
  <c r="G23" i="3"/>
  <c r="G24" i="3"/>
  <c r="G19" i="3"/>
  <c r="G18" i="3"/>
  <c r="G17" i="3"/>
  <c r="C22" i="3"/>
  <c r="C23" i="3"/>
  <c r="C24" i="3"/>
  <c r="F23" i="3"/>
  <c r="F24" i="3"/>
  <c r="F22" i="3"/>
  <c r="F17" i="3"/>
  <c r="C18" i="3"/>
  <c r="F18" i="3"/>
  <c r="C19" i="3"/>
  <c r="F19" i="3"/>
  <c r="K19" i="3" l="1"/>
  <c r="K18" i="3"/>
  <c r="L17" i="3"/>
  <c r="K17" i="3"/>
  <c r="L19" i="3"/>
  <c r="L18" i="3"/>
  <c r="J20" i="3"/>
  <c r="G6" i="1" s="1"/>
  <c r="J17" i="3"/>
  <c r="J19" i="3"/>
  <c r="J18" i="3"/>
  <c r="K20" i="1" l="1"/>
  <c r="J20" i="1"/>
  <c r="H20" i="1" s="1"/>
  <c r="I20" i="1" s="1"/>
  <c r="K19" i="1"/>
  <c r="J19" i="1"/>
  <c r="H19" i="1" s="1"/>
  <c r="I19" i="1" s="1"/>
  <c r="K21" i="1"/>
  <c r="J21" i="1"/>
  <c r="H21" i="1" s="1"/>
  <c r="I21" i="1" s="1"/>
</calcChain>
</file>

<file path=xl/sharedStrings.xml><?xml version="1.0" encoding="utf-8"?>
<sst xmlns="http://schemas.openxmlformats.org/spreadsheetml/2006/main" count="1111" uniqueCount="95">
  <si>
    <t>Scoring "Wayfinding Questionnaire"</t>
  </si>
  <si>
    <t>Stelling</t>
  </si>
  <si>
    <t>Subschaal</t>
  </si>
  <si>
    <t>Totaalscore</t>
  </si>
  <si>
    <t>NO</t>
  </si>
  <si>
    <t>SA</t>
  </si>
  <si>
    <t>AS</t>
  </si>
  <si>
    <t>Score (1-7)</t>
  </si>
  <si>
    <t>Interpretatie</t>
  </si>
  <si>
    <t xml:space="preserve"> </t>
  </si>
  <si>
    <t xml:space="preserve">Kopieer kader naar patientdossier </t>
  </si>
  <si>
    <t>Leeftijd</t>
  </si>
  <si>
    <t>Navigatie en Oriëntatie</t>
  </si>
  <si>
    <t xml:space="preserve">Spatial Anxiety </t>
  </si>
  <si>
    <t>Afstand Schatten</t>
  </si>
  <si>
    <t>Samengestelde Normgroep</t>
  </si>
  <si>
    <t>Opleiding</t>
  </si>
  <si>
    <t>Dropdown options</t>
  </si>
  <si>
    <t>Geslacht</t>
  </si>
  <si>
    <t>Man</t>
  </si>
  <si>
    <t>Vrouw</t>
  </si>
  <si>
    <t>Min</t>
  </si>
  <si>
    <t>Max</t>
  </si>
  <si>
    <t>Label</t>
  </si>
  <si>
    <t>code</t>
  </si>
  <si>
    <t>16-29</t>
  </si>
  <si>
    <t>30-39</t>
  </si>
  <si>
    <t>40-49</t>
  </si>
  <si>
    <t>50-59</t>
  </si>
  <si>
    <t>60-69</t>
  </si>
  <si>
    <t>70-79</t>
  </si>
  <si>
    <t>80-100</t>
  </si>
  <si>
    <t>Leeftijdscategorie</t>
  </si>
  <si>
    <t>age_group</t>
  </si>
  <si>
    <t>gender</t>
  </si>
  <si>
    <t>variable</t>
  </si>
  <si>
    <t>n</t>
  </si>
  <si>
    <t>n_age</t>
  </si>
  <si>
    <t>used_level</t>
  </si>
  <si>
    <t>mean</t>
  </si>
  <si>
    <t>sd</t>
  </si>
  <si>
    <t>cutoff_name</t>
  </si>
  <si>
    <t>cutoff_value</t>
  </si>
  <si>
    <t>cutoff_int</t>
  </si>
  <si>
    <t>WQ_NO_r</t>
  </si>
  <si>
    <t>age×gender</t>
  </si>
  <si>
    <t>Z_neg_1_64</t>
  </si>
  <si>
    <t>WQ_DE_r</t>
  </si>
  <si>
    <t>WQ_SA_r</t>
  </si>
  <si>
    <t>Z_pos_1_64</t>
  </si>
  <si>
    <t>Key_AxG</t>
  </si>
  <si>
    <t>education</t>
  </si>
  <si>
    <t>n_fb</t>
  </si>
  <si>
    <t>age×gender×education</t>
  </si>
  <si>
    <t>Key_AxGxE</t>
  </si>
  <si>
    <t>Lookup Reference Data</t>
  </si>
  <si>
    <t>WQ_NO_R norm</t>
  </si>
  <si>
    <t>WQ_DE_R norm</t>
  </si>
  <si>
    <t>WQ_SA_R norm</t>
  </si>
  <si>
    <t>Cut Off</t>
  </si>
  <si>
    <t>N</t>
  </si>
  <si>
    <t>Feedthrough</t>
  </si>
  <si>
    <t>DE</t>
  </si>
  <si>
    <t>used_n</t>
  </si>
  <si>
    <t>Basisschool</t>
  </si>
  <si>
    <t>LBO</t>
  </si>
  <si>
    <t>VMBO</t>
  </si>
  <si>
    <t>MBO</t>
  </si>
  <si>
    <t>HAVO</t>
  </si>
  <si>
    <t>HBO</t>
  </si>
  <si>
    <t>VWO</t>
  </si>
  <si>
    <t>WO</t>
  </si>
  <si>
    <t>(verplicht)</t>
  </si>
  <si>
    <t>(optioneel)</t>
  </si>
  <si>
    <t>LTS</t>
  </si>
  <si>
    <t>Stoornisniveau</t>
  </si>
  <si>
    <t>z-score</t>
  </si>
  <si>
    <t>Afkapwaarde 'afwijkend' uit Normgroep</t>
  </si>
  <si>
    <t>X bij z &lt; -1.64</t>
  </si>
  <si>
    <t>Mean</t>
  </si>
  <si>
    <t>Sd</t>
  </si>
  <si>
    <t>SD</t>
  </si>
  <si>
    <t>Cut-off</t>
  </si>
  <si>
    <t xml:space="preserve"> EDU niet meegenomen in normgroep</t>
  </si>
  <si>
    <t>EDU wel meegenomen in normgroep</t>
  </si>
  <si>
    <r>
      <t>Schaalscores in te vullen wanneer elders berekend;</t>
    </r>
    <r>
      <rPr>
        <b/>
        <i/>
        <sz val="11"/>
        <color rgb="FFFF0000"/>
        <rFont val="Calibri"/>
        <family val="2"/>
        <scheme val="minor"/>
      </rPr>
      <t xml:space="preserve"> LET OP</t>
    </r>
    <r>
      <rPr>
        <i/>
        <sz val="11"/>
        <color theme="1"/>
        <rFont val="Calibri"/>
        <family val="2"/>
        <scheme val="minor"/>
      </rPr>
      <t>: overschrijft de somscores van de itemwaarden</t>
    </r>
  </si>
  <si>
    <t>Geslacht*</t>
  </si>
  <si>
    <t>Opleiding**</t>
  </si>
  <si>
    <t>Grootte normgroep***</t>
  </si>
  <si>
    <t>Spatial Anxiety ****</t>
  </si>
  <si>
    <t>**Bij invullen opleiding kunnen de gegevens afwijken van de webvariant van de WQ. Daarin wordt geen opleidingsniveau meegenomen.</t>
  </si>
  <si>
    <t xml:space="preserve">***Wanneer normgroep &lt;30 personen is o.b.v. leeftijd, geslacht en opleiding, vervalt opleiding als factor </t>
  </si>
  <si>
    <r>
      <t>****</t>
    </r>
    <r>
      <rPr>
        <i/>
        <sz val="11"/>
        <color theme="1"/>
        <rFont val="Calibri"/>
        <family val="2"/>
        <scheme val="minor"/>
      </rPr>
      <t>Een lagere score is hier gunstig en leidt tot een hogere interpretatie, en vice versa</t>
    </r>
  </si>
  <si>
    <r>
      <t>*</t>
    </r>
    <r>
      <rPr>
        <i/>
        <sz val="11"/>
        <color theme="1"/>
        <rFont val="Calibri"/>
        <family val="2"/>
        <scheme val="minor"/>
      </rPr>
      <t>Heeft uw patient bij geslacht 'anders' ingevuld?  In het oorspronkelijke onderzoek was deze groep te klein en gevarieerd om betrouwbare uitspraken over te doen.</t>
    </r>
  </si>
  <si>
    <t xml:space="preserve">   Kies voor man/vrouw voor vergelijking met groepsgemiddelden, maar weet dat deze  niet altijd perfect aansluiten op de situatie.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</si>
</sst>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quotePrefix="1"/>
    <xf numFmtId="0" fontId="1" fillId="0" borderId="2" xfId="0" applyFont="1" applyBorder="1"/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4" xfId="0" applyFont="1" applyBorder="1"/>
    <xf numFmtId="0" fontId="1" fillId="0" borderId="5" xfId="0" applyFont="1" applyBorder="1"/>
    <xf numFmtId="0" fontId="2" fillId="0" borderId="0" xfId="0" applyFont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2" fillId="0" borderId="10" xfId="0" applyFont="1" applyBorder="1"/>
    <xf numFmtId="0" fontId="2" fillId="0" borderId="11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9" xfId="0" applyFont="1" applyBorder="1"/>
    <xf numFmtId="0" fontId="1" fillId="0" borderId="0" xfId="0" applyFont="1" applyAlignment="1">
      <alignment horizontal="center"/>
    </xf>
    <xf numFmtId="0" fontId="0" fillId="0" borderId="7" xfId="0" applyBorder="1"/>
    <xf numFmtId="0" fontId="1" fillId="3" borderId="0" xfId="0" applyFont="1" applyFill="1"/>
    <xf numFmtId="0" fontId="0" fillId="4" borderId="0" xfId="0" applyFill="1"/>
    <xf numFmtId="0" fontId="4" fillId="0" borderId="0" xfId="0" applyFont="1"/>
    <xf numFmtId="0" fontId="1" fillId="0" borderId="16" xfId="0" applyFont="1" applyBorder="1"/>
    <xf numFmtId="0" fontId="0" fillId="0" borderId="15" xfId="0" quotePrefix="1" applyBorder="1"/>
    <xf numFmtId="0" fontId="0" fillId="0" borderId="17" xfId="0" quotePrefix="1" applyBorder="1"/>
    <xf numFmtId="0" fontId="0" fillId="0" borderId="18" xfId="0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7" xfId="0" applyFont="1" applyBorder="1"/>
    <xf numFmtId="0" fontId="6" fillId="0" borderId="8" xfId="0" applyFont="1" applyBorder="1"/>
    <xf numFmtId="0" fontId="0" fillId="0" borderId="1" xfId="0" applyBorder="1"/>
    <xf numFmtId="0" fontId="0" fillId="0" borderId="6" xfId="0" applyBorder="1"/>
    <xf numFmtId="0" fontId="2" fillId="0" borderId="19" xfId="0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0" fillId="5" borderId="0" xfId="0" applyFill="1"/>
    <xf numFmtId="164" fontId="0" fillId="0" borderId="1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3" xfId="0" applyFont="1" applyBorder="1"/>
    <xf numFmtId="0" fontId="5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0" fillId="2" borderId="23" xfId="0" applyFill="1" applyBorder="1"/>
    <xf numFmtId="0" fontId="1" fillId="2" borderId="24" xfId="0" applyFont="1" applyFill="1" applyBorder="1"/>
    <xf numFmtId="0" fontId="0" fillId="2" borderId="23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</cellXfs>
  <cellStyles count="1">
    <cellStyle name="Normal" xfId="0" builtinId="0"/>
  </cellStyles>
  <dxfs count="10"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8514A4C-DB61-47F5-81E0-E48FFEA79E4C}" name="TableAxG" displayName="TableAxG" ref="A1:L43" totalsRowShown="0" headerRowDxfId="9">
  <autoFilter ref="A1:L43" xr:uid="{A8514A4C-DB61-47F5-81E0-E48FFEA79E4C}"/>
  <tableColumns count="12">
    <tableColumn id="12" xr3:uid="{2337F342-7143-416C-9289-F4395A0A2717}" name="Key_AxG" dataDxfId="8">
      <calculatedColumnFormula xml:space="preserve"> TableAxG[[#This Row],[age_group]] &amp; "|" &amp; TableAxG[[#This Row],[gender]] &amp; "|" &amp; TableAxG[[#This Row],[variable]]</calculatedColumnFormula>
    </tableColumn>
    <tableColumn id="1" xr3:uid="{5EEB2D30-6750-4CF2-8554-8356EBC6A4CA}" name="age_group"/>
    <tableColumn id="2" xr3:uid="{534E8A2A-943E-4374-90FF-E3FC28A5A17E}" name="gender"/>
    <tableColumn id="3" xr3:uid="{1081D974-C875-40C5-960E-0CA27A364E21}" name="variable"/>
    <tableColumn id="4" xr3:uid="{51BF7A9B-90E6-4CA6-9EE5-60F7C4B397D5}" name="n"/>
    <tableColumn id="5" xr3:uid="{275D70FD-85DF-43C4-8226-B944E4CD4607}" name="n_age"/>
    <tableColumn id="6" xr3:uid="{6049B9E6-A0DD-47C5-9A81-1FF36B391F04}" name="used_level"/>
    <tableColumn id="7" xr3:uid="{40243809-5DB6-4E30-9523-E06D44565BAD}" name="mean"/>
    <tableColumn id="8" xr3:uid="{CCAE8B44-0932-4E22-8725-1AE06F3D8A96}" name="sd"/>
    <tableColumn id="9" xr3:uid="{62063898-794D-4B59-B06A-A77412F88B5F}" name="cutoff_name"/>
    <tableColumn id="10" xr3:uid="{D1B3A5E6-7936-429C-BC48-0FA067AF642C}" name="cutoff_value"/>
    <tableColumn id="11" xr3:uid="{BA20A707-74EB-4723-B96B-EB4EA2CD8938}" name="cutoff_i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59D29AF-C5A6-43F8-B820-EFF078FC7420}" name="TableAxGxE" displayName="TableAxGxE" ref="O1:AC202" totalsRowShown="0" headerRowDxfId="7">
  <autoFilter ref="O1:AC202" xr:uid="{459D29AF-C5A6-43F8-B820-EFF078FC7420}"/>
  <tableColumns count="15">
    <tableColumn id="13" xr3:uid="{B6C2CE57-DBAC-45E0-B0ED-C007C500C576}" name="Key_AxGxE" dataDxfId="6">
      <calculatedColumnFormula xml:space="preserve"> TableAxGxE[[#This Row],[age_group]] &amp; "|" &amp; TableAxGxE[[#This Row],[gender]] &amp; "|" &amp; TableAxGxE[[#This Row],[education]] &amp; "|" &amp; TableAxGxE[[#This Row],[variable]]</calculatedColumnFormula>
    </tableColumn>
    <tableColumn id="1" xr3:uid="{E8178D67-1E41-4748-97D4-7623C6C5738F}" name="age_group"/>
    <tableColumn id="2" xr3:uid="{C3419039-E5A0-4253-89EE-35FCB3C2EDAC}" name="gender"/>
    <tableColumn id="3" xr3:uid="{0AB5B9C5-71A6-4478-8B4C-6F41D296E404}" name="education"/>
    <tableColumn id="4" xr3:uid="{F2732E87-1C56-4861-9856-B772F745CFA2}" name="variable"/>
    <tableColumn id="5" xr3:uid="{EFF6BD4D-2461-4C25-B3C0-C69D6CDDDAC9}" name="n"/>
    <tableColumn id="6" xr3:uid="{B9A527F0-DECE-46A4-A849-290D3C4EC414}" name="n_fb"/>
    <tableColumn id="7" xr3:uid="{BB41D85D-BC2E-4992-8EF3-8DC989100C67}" name="n_age"/>
    <tableColumn id="8" xr3:uid="{38F93B8E-1CDA-4574-9D69-F6F564A1F499}" name="used_level"/>
    <tableColumn id="15" xr3:uid="{E1C8132A-2D06-42E8-A70E-2FBC2692381C}" name="used_n"/>
    <tableColumn id="9" xr3:uid="{EBF8130D-51C3-42B1-BF4E-E0435F832394}" name="mean"/>
    <tableColumn id="14" xr3:uid="{74135A92-53F8-4456-B4F1-E33ED54D84AE}" name="sd"/>
    <tableColumn id="10" xr3:uid="{928D41D0-2A19-4DA3-99EA-DB094580DB90}" name="cutoff_name"/>
    <tableColumn id="11" xr3:uid="{F68C67B8-5D53-4578-B1CB-A868E73CCEB4}" name="cutoff_value"/>
    <tableColumn id="12" xr3:uid="{CB858BC4-5FE1-41B0-A92B-D35F1C3FE3A7}" name="cutoff_i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1"/>
  <sheetViews>
    <sheetView showGridLines="0" tabSelected="1" zoomScaleNormal="100" workbookViewId="0">
      <selection activeCell="F35" sqref="F35"/>
    </sheetView>
  </sheetViews>
  <sheetFormatPr defaultRowHeight="15" x14ac:dyDescent="0.25"/>
  <cols>
    <col min="2" max="2" width="11.5703125" customWidth="1"/>
    <col min="3" max="3" width="10.5703125" customWidth="1"/>
    <col min="4" max="4" width="11.5703125" customWidth="1"/>
    <col min="5" max="5" width="18.140625" customWidth="1"/>
    <col min="6" max="6" width="26.28515625" customWidth="1"/>
    <col min="7" max="8" width="14.28515625" customWidth="1"/>
    <col min="9" max="9" width="18.5703125" customWidth="1"/>
    <col min="10" max="10" width="31.7109375" customWidth="1"/>
    <col min="11" max="11" width="37.140625" customWidth="1"/>
  </cols>
  <sheetData>
    <row r="2" spans="2:8" ht="15.75" thickBot="1" x14ac:dyDescent="0.3">
      <c r="B2" s="2" t="s">
        <v>0</v>
      </c>
      <c r="C2" s="2"/>
      <c r="D2" s="2"/>
      <c r="F2" s="14" t="s">
        <v>15</v>
      </c>
      <c r="G2" s="16"/>
    </row>
    <row r="3" spans="2:8" x14ac:dyDescent="0.25">
      <c r="B3" t="s">
        <v>11</v>
      </c>
      <c r="C3" s="35" t="s">
        <v>72</v>
      </c>
      <c r="D3" s="50"/>
      <c r="F3" s="19" t="s">
        <v>32</v>
      </c>
      <c r="G3" s="20" t="str">
        <f>IF(D3="","",VLOOKUP(D3,Calculation!E5:G11,3,TRUE))</f>
        <v/>
      </c>
    </row>
    <row r="4" spans="2:8" ht="15.75" thickBot="1" x14ac:dyDescent="0.3">
      <c r="B4" t="s">
        <v>86</v>
      </c>
      <c r="C4" s="35" t="s">
        <v>72</v>
      </c>
      <c r="D4" s="51"/>
      <c r="F4" s="19" t="s">
        <v>18</v>
      </c>
      <c r="G4" s="20" t="str">
        <f>IF(D4="Vrouw",1,IF(D4="Man",2,""))</f>
        <v/>
      </c>
    </row>
    <row r="5" spans="2:8" x14ac:dyDescent="0.25">
      <c r="B5" t="s">
        <v>87</v>
      </c>
      <c r="C5" s="35" t="s">
        <v>73</v>
      </c>
      <c r="D5" s="27"/>
      <c r="F5" s="21" t="s">
        <v>16</v>
      </c>
      <c r="G5" s="23" t="str">
        <f>IF(D5="","",VLOOKUP(D5,Calculation!I5:J14,2,FALSE))</f>
        <v/>
      </c>
    </row>
    <row r="6" spans="2:8" x14ac:dyDescent="0.25">
      <c r="F6" s="37" t="s">
        <v>88</v>
      </c>
      <c r="G6" s="33" t="str">
        <f>Calculation!J20</f>
        <v>Not found</v>
      </c>
    </row>
    <row r="7" spans="2:8" x14ac:dyDescent="0.25">
      <c r="F7" s="38"/>
    </row>
    <row r="8" spans="2:8" ht="15.75" thickBot="1" x14ac:dyDescent="0.3">
      <c r="B8" s="3" t="s">
        <v>1</v>
      </c>
      <c r="C8" s="3" t="s">
        <v>2</v>
      </c>
      <c r="D8" s="3" t="s">
        <v>7</v>
      </c>
      <c r="F8" s="41" t="s">
        <v>85</v>
      </c>
      <c r="G8" s="42"/>
      <c r="H8" s="3"/>
    </row>
    <row r="9" spans="2:8" x14ac:dyDescent="0.25">
      <c r="B9" s="1">
        <v>1</v>
      </c>
      <c r="C9" s="1" t="s">
        <v>4</v>
      </c>
      <c r="D9" s="52"/>
      <c r="F9" s="5" t="s">
        <v>12</v>
      </c>
      <c r="G9" s="55"/>
    </row>
    <row r="10" spans="2:8" x14ac:dyDescent="0.25">
      <c r="B10" s="1">
        <v>2</v>
      </c>
      <c r="C10" s="1" t="s">
        <v>4</v>
      </c>
      <c r="D10" s="53"/>
      <c r="F10" s="11" t="s">
        <v>13</v>
      </c>
      <c r="G10" s="56"/>
    </row>
    <row r="11" spans="2:8" ht="15.75" thickBot="1" x14ac:dyDescent="0.3">
      <c r="B11" s="1">
        <v>3</v>
      </c>
      <c r="C11" s="1" t="s">
        <v>4</v>
      </c>
      <c r="D11" s="53"/>
      <c r="F11" s="12" t="s">
        <v>14</v>
      </c>
      <c r="G11" s="57"/>
    </row>
    <row r="12" spans="2:8" x14ac:dyDescent="0.25">
      <c r="B12" s="1">
        <v>4</v>
      </c>
      <c r="C12" s="1" t="s">
        <v>6</v>
      </c>
      <c r="D12" s="53"/>
    </row>
    <row r="13" spans="2:8" x14ac:dyDescent="0.25">
      <c r="B13" s="1">
        <v>5</v>
      </c>
      <c r="C13" s="1" t="s">
        <v>6</v>
      </c>
      <c r="D13" s="53"/>
    </row>
    <row r="14" spans="2:8" x14ac:dyDescent="0.25">
      <c r="B14" s="1">
        <v>6</v>
      </c>
      <c r="C14" s="1" t="s">
        <v>4</v>
      </c>
      <c r="D14" s="53"/>
    </row>
    <row r="15" spans="2:8" x14ac:dyDescent="0.25">
      <c r="B15" s="1">
        <v>7</v>
      </c>
      <c r="C15" s="1" t="s">
        <v>4</v>
      </c>
      <c r="D15" s="53"/>
    </row>
    <row r="16" spans="2:8" x14ac:dyDescent="0.25">
      <c r="B16" s="1">
        <v>8</v>
      </c>
      <c r="C16" s="1" t="s">
        <v>5</v>
      </c>
      <c r="D16" s="53"/>
      <c r="G16" s="34" t="str">
        <f>IF(COUNTA(D9:D30)=ROWS(D9:D30),"","Vragenlijst niet volledig ingevuld")</f>
        <v>Vragenlijst niet volledig ingevuld</v>
      </c>
      <c r="H16" s="34"/>
    </row>
    <row r="17" spans="2:15" ht="15.75" thickBot="1" x14ac:dyDescent="0.3">
      <c r="B17" s="1">
        <v>9</v>
      </c>
      <c r="C17" s="1" t="s">
        <v>5</v>
      </c>
      <c r="D17" s="53"/>
    </row>
    <row r="18" spans="2:15" x14ac:dyDescent="0.25">
      <c r="B18" s="1">
        <v>10</v>
      </c>
      <c r="C18" s="1" t="s">
        <v>5</v>
      </c>
      <c r="D18" s="53"/>
      <c r="F18" s="5" t="s">
        <v>9</v>
      </c>
      <c r="G18" s="7" t="s">
        <v>3</v>
      </c>
      <c r="H18" s="7" t="s">
        <v>76</v>
      </c>
      <c r="I18" s="46" t="s">
        <v>8</v>
      </c>
      <c r="J18" s="30" t="s">
        <v>75</v>
      </c>
      <c r="K18" s="47" t="s">
        <v>77</v>
      </c>
      <c r="O18" s="3"/>
    </row>
    <row r="19" spans="2:15" x14ac:dyDescent="0.25">
      <c r="B19" s="1">
        <v>11</v>
      </c>
      <c r="C19" s="1" t="s">
        <v>5</v>
      </c>
      <c r="D19" s="53"/>
      <c r="F19" s="11" t="s">
        <v>12</v>
      </c>
      <c r="G19" s="8">
        <f>IF(G9&lt;&gt;"", G9, SUM(D9:D11, D14:D15, D24, D26:D30))</f>
        <v>0</v>
      </c>
      <c r="H19" s="44" t="str">
        <f>IF(OR(Calculation!K17="Not found",J19="Vragenlijst niet volledig ingevuld"),"",(G19-Calculation!K17)/Calculation!L17)</f>
        <v/>
      </c>
      <c r="I19" s="39" t="str">
        <f>IF(H19="","",IF(H19&lt;-2,"zeer laag",
IF(H19&lt;=-1.4,"laag",
IF(H19&lt;-0.6,"laaggemiddeld",
IF(H19&lt;=0.6,"gemiddeld",
IF(H19&lt;=1.3,"hooggemiddeld",
IF(H19&lt;=1.9,"hoog",
"zeer hoog")))))))</f>
        <v/>
      </c>
      <c r="J19" s="31" t="str">
        <f>IF(OR(COUNTA(D9:D30)=ROWS(D9:D30),AND(NOT(ISBLANK(G9)),NOT(ISBLANK(G10)),NOT(ISBLANK(G11)))),
IF(G19&gt;Calculation!J17,"Normaal",
IF(G19&lt;=Calculation!J17,"Afwijkend","")),
"Vragenlijst niet volledig ingevuld")</f>
        <v>Vragenlijst niet volledig ingevuld</v>
      </c>
      <c r="K19" s="48" t="str">
        <f>_xlfn.CONCAT("=&lt; ",Calculation!J17)</f>
        <v>=&lt; Not found</v>
      </c>
      <c r="O19" s="6"/>
    </row>
    <row r="20" spans="2:15" x14ac:dyDescent="0.25">
      <c r="B20" s="1">
        <v>12</v>
      </c>
      <c r="C20" s="1" t="s">
        <v>5</v>
      </c>
      <c r="D20" s="53"/>
      <c r="F20" s="11" t="s">
        <v>89</v>
      </c>
      <c r="G20" s="8">
        <f>IF(G10&lt;&gt;"",G10,SUM(D16:D23))</f>
        <v>0</v>
      </c>
      <c r="H20" s="44" t="str">
        <f>IF(OR(Calculation!K19="Not found",J20="Vragenlijst niet volledig ingevuld"),"",(-1*(G20-Calculation!K19)/Calculation!L19))</f>
        <v/>
      </c>
      <c r="I20" s="39" t="str">
        <f>IF(H20="","",IF(H20&lt;-2,"zeer laag",
IF(H20&lt;=-1.4,"laag",
IF(H20&lt;-0.6,"laaggemiddeld",
IF(H20&lt;=0.6,"gemiddeld",
IF(H20&lt;=1.3,"hooggemiddeld",
IF(H20&lt;=1.9,"hoog",
"zeer hoog")))))))</f>
        <v/>
      </c>
      <c r="J20" s="31" t="str">
        <f>IF(OR(COUNTA(D9:D30)=ROWS(D9:D30),AND(G9&lt;&gt;"",G10&lt;&gt;"",G11&lt;&gt;"")),
IF(G20&lt;Calculation!J19,"Normaal",
IF(G20&gt;=Calculation!J19,"Afwijkend","")),
"Vragenlijst niet volledig ingevuld")</f>
        <v>Vragenlijst niet volledig ingevuld</v>
      </c>
      <c r="K20" s="48" t="str">
        <f>_xlfn.CONCAT("=&gt; ",Calculation!J19)</f>
        <v>=&gt; Not found</v>
      </c>
      <c r="O20" s="6"/>
    </row>
    <row r="21" spans="2:15" ht="15.75" thickBot="1" x14ac:dyDescent="0.3">
      <c r="B21" s="1">
        <v>13</v>
      </c>
      <c r="C21" s="1" t="s">
        <v>5</v>
      </c>
      <c r="D21" s="53"/>
      <c r="F21" s="12" t="s">
        <v>14</v>
      </c>
      <c r="G21" s="9">
        <f>IF(G11&lt;&gt;"",G11,SUM(D12:D13,D25))</f>
        <v>0</v>
      </c>
      <c r="H21" s="45" t="str">
        <f>IF(OR(Calculation!K18="Not found",J21="Vragenlijst niet volledig ingevuld"),"",(G21-Calculation!K18)/Calculation!L18)</f>
        <v/>
      </c>
      <c r="I21" s="40" t="str">
        <f>IF(H21="","",IF(H21&lt;-2,"zeer laag",
IF(H21&lt;=-1.4,"laag",
IF(H21&lt;-0.6,"laaggemiddeld",
IF(H21&lt;=0.6,"gemiddeld",
IF(H21&lt;=1.3,"hooggemiddeld",
IF(H21&lt;=1.9,"hoog",
"zeer hoog")))))))</f>
        <v/>
      </c>
      <c r="J21" s="32" t="str">
        <f>IF(OR(COUNTA(D9:D30)=ROWS(D9:D30),AND(G9&lt;&gt;"",G10&lt;&gt;"",G11&lt;&gt;"")),
IF(G21&gt;Calculation!J18,"Normaal",
IF(G21&lt;=Calculation!J18,"Afwijkend",
"Vul scores in")),
"Vragenlijst niet volledig ingevuld")</f>
        <v>Vragenlijst niet volledig ingevuld</v>
      </c>
      <c r="K21" s="49" t="str">
        <f>_xlfn.CONCAT("=&lt; ",Calculation!J18)</f>
        <v>=&lt; Not found</v>
      </c>
      <c r="O21" s="6"/>
    </row>
    <row r="22" spans="2:15" x14ac:dyDescent="0.25">
      <c r="B22" s="1">
        <v>14</v>
      </c>
      <c r="C22" s="1" t="s">
        <v>5</v>
      </c>
      <c r="D22" s="53"/>
      <c r="G22" s="2" t="s">
        <v>10</v>
      </c>
      <c r="H22" s="2"/>
    </row>
    <row r="23" spans="2:15" x14ac:dyDescent="0.25">
      <c r="B23" s="1">
        <v>15</v>
      </c>
      <c r="C23" s="1" t="s">
        <v>5</v>
      </c>
      <c r="D23" s="53"/>
    </row>
    <row r="24" spans="2:15" x14ac:dyDescent="0.25">
      <c r="B24" s="1">
        <v>16</v>
      </c>
      <c r="C24" s="1" t="s">
        <v>4</v>
      </c>
      <c r="D24" s="53"/>
    </row>
    <row r="25" spans="2:15" x14ac:dyDescent="0.25">
      <c r="B25" s="1">
        <v>17</v>
      </c>
      <c r="C25" s="1" t="s">
        <v>6</v>
      </c>
      <c r="D25" s="53"/>
    </row>
    <row r="26" spans="2:15" x14ac:dyDescent="0.25">
      <c r="B26" s="1">
        <v>18</v>
      </c>
      <c r="C26" s="1" t="s">
        <v>4</v>
      </c>
      <c r="D26" s="53"/>
      <c r="F26" t="s">
        <v>93</v>
      </c>
    </row>
    <row r="27" spans="2:15" x14ac:dyDescent="0.25">
      <c r="B27" s="1">
        <v>19</v>
      </c>
      <c r="C27" s="1" t="s">
        <v>4</v>
      </c>
      <c r="D27" s="53"/>
      <c r="F27" s="13" t="s">
        <v>94</v>
      </c>
      <c r="G27" s="4"/>
      <c r="H27" s="4"/>
    </row>
    <row r="28" spans="2:15" x14ac:dyDescent="0.25">
      <c r="B28" s="1">
        <v>20</v>
      </c>
      <c r="C28" s="1" t="s">
        <v>4</v>
      </c>
      <c r="D28" s="53"/>
      <c r="F28" s="13" t="s">
        <v>90</v>
      </c>
    </row>
    <row r="29" spans="2:15" x14ac:dyDescent="0.25">
      <c r="B29" s="1">
        <v>21</v>
      </c>
      <c r="C29" s="1" t="s">
        <v>4</v>
      </c>
      <c r="D29" s="53"/>
      <c r="F29" s="36" t="s">
        <v>91</v>
      </c>
    </row>
    <row r="30" spans="2:15" ht="15.75" thickBot="1" x14ac:dyDescent="0.3">
      <c r="B30" s="1">
        <v>22</v>
      </c>
      <c r="C30" s="1" t="s">
        <v>4</v>
      </c>
      <c r="D30" s="54"/>
      <c r="F30" t="s">
        <v>92</v>
      </c>
    </row>
    <row r="31" spans="2:15" x14ac:dyDescent="0.25">
      <c r="D31" s="10"/>
    </row>
  </sheetData>
  <sheetProtection sheet="1" formatCells="0"/>
  <protectedRanges>
    <protectedRange sqref="F8:H11" name="Range3"/>
    <protectedRange sqref="D9:D30" name="Range2"/>
    <protectedRange sqref="D3:D5" name="Range1"/>
  </protectedRanges>
  <conditionalFormatting sqref="J19">
    <cfRule type="expression" dxfId="5" priority="5">
      <formula>J19="Normaal"</formula>
    </cfRule>
    <cfRule type="expression" dxfId="4" priority="6">
      <formula>J19="Afwijkend"</formula>
    </cfRule>
  </conditionalFormatting>
  <conditionalFormatting sqref="J20">
    <cfRule type="expression" dxfId="3" priority="9">
      <formula>$J$20="Afwijkend"</formula>
    </cfRule>
    <cfRule type="expression" dxfId="2" priority="10">
      <formula>$J$20="Normaal"</formula>
    </cfRule>
  </conditionalFormatting>
  <conditionalFormatting sqref="J21">
    <cfRule type="expression" dxfId="1" priority="11">
      <formula>$J$21="Afwijkend"</formula>
    </cfRule>
    <cfRule type="expression" dxfId="0" priority="12">
      <formula>$J$21="Normaal"</formula>
    </cfRule>
  </conditionalFormatting>
  <dataValidations count="1">
    <dataValidation type="whole" allowBlank="1" showInputMessage="1" showErrorMessage="1" error="Alleen scores 1 t/m 7 zijn toegestaan" promptTitle="Vul een score van 1 t/m 7 in" sqref="D9:D30" xr:uid="{EF098690-B097-4AEF-A6AF-DE37F351470D}">
      <formula1>1</formula1>
      <formula2>7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59751A9-9267-4EBA-B4C6-E2A268B7BF75}">
          <x14:formula1>
            <xm:f>Calculation!$B$5:$B$6</xm:f>
          </x14:formula1>
          <xm:sqref>D4</xm:sqref>
        </x14:dataValidation>
        <x14:dataValidation type="list" allowBlank="1" showInputMessage="1" showErrorMessage="1" xr:uid="{9F2FFDE3-FC71-4FB9-8C4D-689AB5429E44}">
          <x14:formula1>
            <xm:f>Calculation!$I$5:$I$14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DB661-6AA0-4B58-9845-1BE726BEB48D}">
  <dimension ref="A1:AC202"/>
  <sheetViews>
    <sheetView topLeftCell="H1" workbookViewId="0">
      <selection activeCell="H1" sqref="A1:XFD1048576"/>
    </sheetView>
  </sheetViews>
  <sheetFormatPr defaultRowHeight="15" x14ac:dyDescent="0.25"/>
  <cols>
    <col min="1" max="1" width="18" customWidth="1"/>
    <col min="2" max="2" width="9.42578125" customWidth="1"/>
    <col min="3" max="3" width="10.28515625" customWidth="1"/>
    <col min="6" max="6" width="12.85546875" customWidth="1"/>
    <col min="9" max="9" width="14.42578125" customWidth="1"/>
    <col min="10" max="10" width="14.28515625" customWidth="1"/>
    <col min="11" max="11" width="11.85546875" customWidth="1"/>
    <col min="15" max="15" width="19.5703125" customWidth="1"/>
    <col min="16" max="16" width="9.42578125" customWidth="1"/>
    <col min="17" max="17" width="12" customWidth="1"/>
    <col min="18" max="18" width="10.28515625" customWidth="1"/>
    <col min="22" max="22" width="12.85546875" customWidth="1"/>
    <col min="23" max="23" width="22.140625" customWidth="1"/>
    <col min="24" max="24" width="14.42578125" customWidth="1"/>
    <col min="25" max="25" width="14.28515625" customWidth="1"/>
    <col min="26" max="26" width="11.85546875" customWidth="1"/>
  </cols>
  <sheetData>
    <row r="1" spans="1:29" x14ac:dyDescent="0.25">
      <c r="A1" s="25" t="s">
        <v>50</v>
      </c>
      <c r="B1" s="25" t="s">
        <v>33</v>
      </c>
      <c r="C1" s="25" t="s">
        <v>34</v>
      </c>
      <c r="D1" s="25" t="s">
        <v>35</v>
      </c>
      <c r="E1" s="25" t="s">
        <v>36</v>
      </c>
      <c r="F1" s="25" t="s">
        <v>37</v>
      </c>
      <c r="G1" s="25" t="s">
        <v>38</v>
      </c>
      <c r="H1" s="25" t="s">
        <v>39</v>
      </c>
      <c r="I1" s="25" t="s">
        <v>40</v>
      </c>
      <c r="J1" s="25" t="s">
        <v>41</v>
      </c>
      <c r="K1" s="25" t="s">
        <v>42</v>
      </c>
      <c r="L1" s="25" t="s">
        <v>43</v>
      </c>
      <c r="O1" s="25" t="s">
        <v>54</v>
      </c>
      <c r="P1" s="25" t="s">
        <v>33</v>
      </c>
      <c r="Q1" s="25" t="s">
        <v>34</v>
      </c>
      <c r="R1" s="25" t="s">
        <v>51</v>
      </c>
      <c r="S1" s="25" t="s">
        <v>35</v>
      </c>
      <c r="T1" s="25" t="s">
        <v>36</v>
      </c>
      <c r="U1" s="25" t="s">
        <v>52</v>
      </c>
      <c r="V1" s="25" t="s">
        <v>37</v>
      </c>
      <c r="W1" s="25" t="s">
        <v>38</v>
      </c>
      <c r="X1" s="25" t="s">
        <v>63</v>
      </c>
      <c r="Y1" s="25" t="s">
        <v>39</v>
      </c>
      <c r="Z1" s="25" t="s">
        <v>40</v>
      </c>
      <c r="AA1" s="25" t="s">
        <v>41</v>
      </c>
      <c r="AB1" s="25" t="s">
        <v>42</v>
      </c>
      <c r="AC1" s="25" t="s">
        <v>43</v>
      </c>
    </row>
    <row r="2" spans="1:29" x14ac:dyDescent="0.25">
      <c r="A2" t="str">
        <f xml:space="preserve"> TableAxG[[#This Row],[age_group]] &amp; "|" &amp; TableAxG[[#This Row],[gender]] &amp; "|" &amp; TableAxG[[#This Row],[variable]]</f>
        <v>16-29|1|WQ_NO_r</v>
      </c>
      <c r="B2" t="s">
        <v>25</v>
      </c>
      <c r="C2">
        <v>1</v>
      </c>
      <c r="D2" t="s">
        <v>44</v>
      </c>
      <c r="E2">
        <v>945</v>
      </c>
      <c r="F2">
        <v>1335</v>
      </c>
      <c r="G2" t="s">
        <v>45</v>
      </c>
      <c r="H2">
        <v>49.21</v>
      </c>
      <c r="I2">
        <v>12.72</v>
      </c>
      <c r="J2" t="s">
        <v>46</v>
      </c>
      <c r="K2">
        <v>28.35</v>
      </c>
      <c r="L2">
        <v>28</v>
      </c>
      <c r="O2" t="str">
        <f xml:space="preserve"> TableAxGxE[[#This Row],[age_group]] &amp; "|" &amp; TableAxGxE[[#This Row],[gender]] &amp; "|" &amp; TableAxGxE[[#This Row],[education]] &amp; "|" &amp; TableAxGxE[[#This Row],[variable]]</f>
        <v>16-29|1|3|WQ_NO_r</v>
      </c>
      <c r="P2" t="s">
        <v>25</v>
      </c>
      <c r="Q2">
        <v>1</v>
      </c>
      <c r="R2">
        <v>3</v>
      </c>
      <c r="S2" t="s">
        <v>44</v>
      </c>
      <c r="T2">
        <v>4</v>
      </c>
      <c r="U2">
        <v>945</v>
      </c>
      <c r="V2">
        <v>1335</v>
      </c>
      <c r="W2" t="s">
        <v>45</v>
      </c>
      <c r="X2">
        <v>945</v>
      </c>
      <c r="Y2">
        <v>49.21</v>
      </c>
      <c r="Z2">
        <v>12.72</v>
      </c>
      <c r="AA2" t="s">
        <v>46</v>
      </c>
      <c r="AB2">
        <v>28.35</v>
      </c>
      <c r="AC2">
        <v>28</v>
      </c>
    </row>
    <row r="3" spans="1:29" x14ac:dyDescent="0.25">
      <c r="A3" t="str">
        <f xml:space="preserve"> TableAxG[[#This Row],[age_group]] &amp; "|" &amp; TableAxG[[#This Row],[gender]] &amp; "|" &amp; TableAxG[[#This Row],[variable]]</f>
        <v>16-29|1|WQ_DE_r</v>
      </c>
      <c r="B3" t="s">
        <v>25</v>
      </c>
      <c r="C3">
        <v>1</v>
      </c>
      <c r="D3" t="s">
        <v>47</v>
      </c>
      <c r="E3">
        <v>945</v>
      </c>
      <c r="F3">
        <v>1335</v>
      </c>
      <c r="G3" t="s">
        <v>45</v>
      </c>
      <c r="H3">
        <v>10.58</v>
      </c>
      <c r="I3">
        <v>3.83</v>
      </c>
      <c r="J3" t="s">
        <v>46</v>
      </c>
      <c r="K3">
        <v>4.29</v>
      </c>
      <c r="L3">
        <v>4</v>
      </c>
      <c r="O3" t="str">
        <f xml:space="preserve"> TableAxGxE[[#This Row],[age_group]] &amp; "|" &amp; TableAxGxE[[#This Row],[gender]] &amp; "|" &amp; TableAxGxE[[#This Row],[education]] &amp; "|" &amp; TableAxGxE[[#This Row],[variable]]</f>
        <v>16-29|1|3|WQ_DE_r</v>
      </c>
      <c r="P3" t="s">
        <v>25</v>
      </c>
      <c r="Q3">
        <v>1</v>
      </c>
      <c r="R3">
        <v>3</v>
      </c>
      <c r="S3" t="s">
        <v>47</v>
      </c>
      <c r="T3">
        <v>4</v>
      </c>
      <c r="U3">
        <v>945</v>
      </c>
      <c r="V3">
        <v>1335</v>
      </c>
      <c r="W3" t="s">
        <v>45</v>
      </c>
      <c r="X3">
        <v>945</v>
      </c>
      <c r="Y3">
        <v>10.58</v>
      </c>
      <c r="Z3">
        <v>3.83</v>
      </c>
      <c r="AA3" t="s">
        <v>46</v>
      </c>
      <c r="AB3">
        <v>4.29</v>
      </c>
      <c r="AC3">
        <v>4</v>
      </c>
    </row>
    <row r="4" spans="1:29" x14ac:dyDescent="0.25">
      <c r="A4" t="str">
        <f xml:space="preserve"> TableAxG[[#This Row],[age_group]] &amp; "|" &amp; TableAxG[[#This Row],[gender]] &amp; "|" &amp; TableAxG[[#This Row],[variable]]</f>
        <v>16-29|1|WQ_SA_r</v>
      </c>
      <c r="B4" t="s">
        <v>25</v>
      </c>
      <c r="C4">
        <v>1</v>
      </c>
      <c r="D4" t="s">
        <v>48</v>
      </c>
      <c r="E4">
        <v>945</v>
      </c>
      <c r="F4">
        <v>1335</v>
      </c>
      <c r="G4" t="s">
        <v>45</v>
      </c>
      <c r="H4">
        <v>26.2</v>
      </c>
      <c r="I4">
        <v>10.15</v>
      </c>
      <c r="J4" t="s">
        <v>49</v>
      </c>
      <c r="K4">
        <v>42.84</v>
      </c>
      <c r="L4">
        <v>43</v>
      </c>
      <c r="O4" t="str">
        <f xml:space="preserve"> TableAxGxE[[#This Row],[age_group]] &amp; "|" &amp; TableAxGxE[[#This Row],[gender]] &amp; "|" &amp; TableAxGxE[[#This Row],[education]] &amp; "|" &amp; TableAxGxE[[#This Row],[variable]]</f>
        <v>16-29|1|3|WQ_SA_r</v>
      </c>
      <c r="P4" t="s">
        <v>25</v>
      </c>
      <c r="Q4">
        <v>1</v>
      </c>
      <c r="R4">
        <v>3</v>
      </c>
      <c r="S4" t="s">
        <v>48</v>
      </c>
      <c r="T4">
        <v>4</v>
      </c>
      <c r="U4">
        <v>945</v>
      </c>
      <c r="V4">
        <v>1335</v>
      </c>
      <c r="W4" t="s">
        <v>45</v>
      </c>
      <c r="X4">
        <v>945</v>
      </c>
      <c r="Y4">
        <v>26.2</v>
      </c>
      <c r="Z4">
        <v>10.15</v>
      </c>
      <c r="AA4" t="s">
        <v>49</v>
      </c>
      <c r="AB4">
        <v>42.84</v>
      </c>
      <c r="AC4">
        <v>43</v>
      </c>
    </row>
    <row r="5" spans="1:29" x14ac:dyDescent="0.25">
      <c r="A5" t="str">
        <f xml:space="preserve"> TableAxG[[#This Row],[age_group]] &amp; "|" &amp; TableAxG[[#This Row],[gender]] &amp; "|" &amp; TableAxG[[#This Row],[variable]]</f>
        <v>16-29|2|WQ_NO_r</v>
      </c>
      <c r="B5" t="s">
        <v>25</v>
      </c>
      <c r="C5">
        <v>2</v>
      </c>
      <c r="D5" t="s">
        <v>44</v>
      </c>
      <c r="E5">
        <v>390</v>
      </c>
      <c r="F5">
        <v>1335</v>
      </c>
      <c r="G5" t="s">
        <v>45</v>
      </c>
      <c r="H5">
        <v>57.66</v>
      </c>
      <c r="I5">
        <v>9.44</v>
      </c>
      <c r="J5" t="s">
        <v>46</v>
      </c>
      <c r="K5">
        <v>42.18</v>
      </c>
      <c r="L5">
        <v>42</v>
      </c>
      <c r="O5" t="str">
        <f xml:space="preserve"> TableAxGxE[[#This Row],[age_group]] &amp; "|" &amp; TableAxGxE[[#This Row],[gender]] &amp; "|" &amp; TableAxGxE[[#This Row],[education]] &amp; "|" &amp; TableAxGxE[[#This Row],[variable]]</f>
        <v>16-29|1|4|WQ_NO_r</v>
      </c>
      <c r="P5" t="s">
        <v>25</v>
      </c>
      <c r="Q5">
        <v>1</v>
      </c>
      <c r="R5">
        <v>4</v>
      </c>
      <c r="S5" t="s">
        <v>44</v>
      </c>
      <c r="T5">
        <v>6</v>
      </c>
      <c r="U5">
        <v>945</v>
      </c>
      <c r="V5">
        <v>1335</v>
      </c>
      <c r="W5" t="s">
        <v>45</v>
      </c>
      <c r="X5">
        <v>945</v>
      </c>
      <c r="Y5">
        <v>49.21</v>
      </c>
      <c r="Z5">
        <v>12.72</v>
      </c>
      <c r="AA5" t="s">
        <v>46</v>
      </c>
      <c r="AB5">
        <v>28.35</v>
      </c>
      <c r="AC5">
        <v>28</v>
      </c>
    </row>
    <row r="6" spans="1:29" x14ac:dyDescent="0.25">
      <c r="A6" t="str">
        <f xml:space="preserve"> TableAxG[[#This Row],[age_group]] &amp; "|" &amp; TableAxG[[#This Row],[gender]] &amp; "|" &amp; TableAxG[[#This Row],[variable]]</f>
        <v>16-29|2|WQ_DE_r</v>
      </c>
      <c r="B6" t="s">
        <v>25</v>
      </c>
      <c r="C6">
        <v>2</v>
      </c>
      <c r="D6" t="s">
        <v>47</v>
      </c>
      <c r="E6">
        <v>390</v>
      </c>
      <c r="F6">
        <v>1335</v>
      </c>
      <c r="G6" t="s">
        <v>45</v>
      </c>
      <c r="H6">
        <v>13.58</v>
      </c>
      <c r="I6">
        <v>3.59</v>
      </c>
      <c r="J6" t="s">
        <v>46</v>
      </c>
      <c r="K6">
        <v>7.7</v>
      </c>
      <c r="L6">
        <v>7</v>
      </c>
      <c r="O6" t="str">
        <f xml:space="preserve"> TableAxGxE[[#This Row],[age_group]] &amp; "|" &amp; TableAxGxE[[#This Row],[gender]] &amp; "|" &amp; TableAxGxE[[#This Row],[education]] &amp; "|" &amp; TableAxGxE[[#This Row],[variable]]</f>
        <v>16-29|1|4|WQ_DE_r</v>
      </c>
      <c r="P6" t="s">
        <v>25</v>
      </c>
      <c r="Q6">
        <v>1</v>
      </c>
      <c r="R6">
        <v>4</v>
      </c>
      <c r="S6" t="s">
        <v>47</v>
      </c>
      <c r="T6">
        <v>6</v>
      </c>
      <c r="U6">
        <v>945</v>
      </c>
      <c r="V6">
        <v>1335</v>
      </c>
      <c r="W6" t="s">
        <v>45</v>
      </c>
      <c r="X6">
        <v>945</v>
      </c>
      <c r="Y6">
        <v>10.58</v>
      </c>
      <c r="Z6">
        <v>3.83</v>
      </c>
      <c r="AA6" t="s">
        <v>46</v>
      </c>
      <c r="AB6">
        <v>4.29</v>
      </c>
      <c r="AC6">
        <v>4</v>
      </c>
    </row>
    <row r="7" spans="1:29" x14ac:dyDescent="0.25">
      <c r="A7" t="str">
        <f xml:space="preserve"> TableAxG[[#This Row],[age_group]] &amp; "|" &amp; TableAxG[[#This Row],[gender]] &amp; "|" &amp; TableAxG[[#This Row],[variable]]</f>
        <v>16-29|2|WQ_SA_r</v>
      </c>
      <c r="B7" t="s">
        <v>25</v>
      </c>
      <c r="C7">
        <v>2</v>
      </c>
      <c r="D7" t="s">
        <v>48</v>
      </c>
      <c r="E7">
        <v>390</v>
      </c>
      <c r="F7">
        <v>1335</v>
      </c>
      <c r="G7" t="s">
        <v>45</v>
      </c>
      <c r="H7">
        <v>20.45</v>
      </c>
      <c r="I7">
        <v>7.89</v>
      </c>
      <c r="J7" t="s">
        <v>49</v>
      </c>
      <c r="K7">
        <v>33.39</v>
      </c>
      <c r="L7">
        <v>34</v>
      </c>
      <c r="O7" t="str">
        <f xml:space="preserve"> TableAxGxE[[#This Row],[age_group]] &amp; "|" &amp; TableAxGxE[[#This Row],[gender]] &amp; "|" &amp; TableAxGxE[[#This Row],[education]] &amp; "|" &amp; TableAxGxE[[#This Row],[variable]]</f>
        <v>16-29|1|4|WQ_SA_r</v>
      </c>
      <c r="P7" t="s">
        <v>25</v>
      </c>
      <c r="Q7">
        <v>1</v>
      </c>
      <c r="R7">
        <v>4</v>
      </c>
      <c r="S7" t="s">
        <v>48</v>
      </c>
      <c r="T7">
        <v>6</v>
      </c>
      <c r="U7">
        <v>945</v>
      </c>
      <c r="V7">
        <v>1335</v>
      </c>
      <c r="W7" t="s">
        <v>45</v>
      </c>
      <c r="X7">
        <v>945</v>
      </c>
      <c r="Y7">
        <v>26.2</v>
      </c>
      <c r="Z7">
        <v>10.15</v>
      </c>
      <c r="AA7" t="s">
        <v>49</v>
      </c>
      <c r="AB7">
        <v>42.84</v>
      </c>
      <c r="AC7">
        <v>43</v>
      </c>
    </row>
    <row r="8" spans="1:29" x14ac:dyDescent="0.25">
      <c r="A8" t="str">
        <f xml:space="preserve"> TableAxG[[#This Row],[age_group]] &amp; "|" &amp; TableAxG[[#This Row],[gender]] &amp; "|" &amp; TableAxG[[#This Row],[variable]]</f>
        <v>30-39|1|WQ_NO_r</v>
      </c>
      <c r="B8" t="s">
        <v>26</v>
      </c>
      <c r="C8">
        <v>1</v>
      </c>
      <c r="D8" t="s">
        <v>44</v>
      </c>
      <c r="E8">
        <v>431</v>
      </c>
      <c r="F8">
        <v>645</v>
      </c>
      <c r="G8" t="s">
        <v>45</v>
      </c>
      <c r="H8">
        <v>50.36</v>
      </c>
      <c r="I8">
        <v>12.97</v>
      </c>
      <c r="J8" t="s">
        <v>46</v>
      </c>
      <c r="K8">
        <v>29.08</v>
      </c>
      <c r="L8">
        <v>29</v>
      </c>
      <c r="O8" t="str">
        <f xml:space="preserve"> TableAxGxE[[#This Row],[age_group]] &amp; "|" &amp; TableAxGxE[[#This Row],[gender]] &amp; "|" &amp; TableAxGxE[[#This Row],[education]] &amp; "|" &amp; TableAxGxE[[#This Row],[variable]]</f>
        <v>16-29|1|5|WQ_NO_r</v>
      </c>
      <c r="P8" t="s">
        <v>25</v>
      </c>
      <c r="Q8">
        <v>1</v>
      </c>
      <c r="R8">
        <v>5</v>
      </c>
      <c r="S8" t="s">
        <v>44</v>
      </c>
      <c r="T8">
        <v>70</v>
      </c>
      <c r="U8">
        <v>945</v>
      </c>
      <c r="V8">
        <v>1335</v>
      </c>
      <c r="W8" t="s">
        <v>53</v>
      </c>
      <c r="X8">
        <v>70</v>
      </c>
      <c r="Y8">
        <v>50.1</v>
      </c>
      <c r="Z8">
        <v>11.73</v>
      </c>
      <c r="AA8" t="s">
        <v>46</v>
      </c>
      <c r="AB8">
        <v>30.86</v>
      </c>
      <c r="AC8">
        <v>30</v>
      </c>
    </row>
    <row r="9" spans="1:29" x14ac:dyDescent="0.25">
      <c r="A9" t="str">
        <f xml:space="preserve"> TableAxG[[#This Row],[age_group]] &amp; "|" &amp; TableAxG[[#This Row],[gender]] &amp; "|" &amp; TableAxG[[#This Row],[variable]]</f>
        <v>30-39|1|WQ_DE_r</v>
      </c>
      <c r="B9" t="s">
        <v>26</v>
      </c>
      <c r="C9">
        <v>1</v>
      </c>
      <c r="D9" t="s">
        <v>47</v>
      </c>
      <c r="E9">
        <v>431</v>
      </c>
      <c r="F9">
        <v>645</v>
      </c>
      <c r="G9" t="s">
        <v>45</v>
      </c>
      <c r="H9">
        <v>11.52</v>
      </c>
      <c r="I9">
        <v>4.2300000000000004</v>
      </c>
      <c r="J9" t="s">
        <v>46</v>
      </c>
      <c r="K9">
        <v>4.57</v>
      </c>
      <c r="L9">
        <v>4</v>
      </c>
      <c r="O9" t="str">
        <f xml:space="preserve"> TableAxGxE[[#This Row],[age_group]] &amp; "|" &amp; TableAxGxE[[#This Row],[gender]] &amp; "|" &amp; TableAxGxE[[#This Row],[education]] &amp; "|" &amp; TableAxGxE[[#This Row],[variable]]</f>
        <v>16-29|1|5|WQ_DE_r</v>
      </c>
      <c r="P9" t="s">
        <v>25</v>
      </c>
      <c r="Q9">
        <v>1</v>
      </c>
      <c r="R9">
        <v>5</v>
      </c>
      <c r="S9" t="s">
        <v>47</v>
      </c>
      <c r="T9">
        <v>70</v>
      </c>
      <c r="U9">
        <v>945</v>
      </c>
      <c r="V9">
        <v>1335</v>
      </c>
      <c r="W9" t="s">
        <v>53</v>
      </c>
      <c r="X9">
        <v>70</v>
      </c>
      <c r="Y9">
        <v>10.39</v>
      </c>
      <c r="Z9">
        <v>3.94</v>
      </c>
      <c r="AA9" t="s">
        <v>46</v>
      </c>
      <c r="AB9">
        <v>3.93</v>
      </c>
      <c r="AC9">
        <v>3</v>
      </c>
    </row>
    <row r="10" spans="1:29" x14ac:dyDescent="0.25">
      <c r="A10" t="str">
        <f xml:space="preserve"> TableAxG[[#This Row],[age_group]] &amp; "|" &amp; TableAxG[[#This Row],[gender]] &amp; "|" &amp; TableAxG[[#This Row],[variable]]</f>
        <v>30-39|1|WQ_SA_r</v>
      </c>
      <c r="B10" t="s">
        <v>26</v>
      </c>
      <c r="C10">
        <v>1</v>
      </c>
      <c r="D10" t="s">
        <v>48</v>
      </c>
      <c r="E10">
        <v>431</v>
      </c>
      <c r="F10">
        <v>645</v>
      </c>
      <c r="G10" t="s">
        <v>45</v>
      </c>
      <c r="H10">
        <v>23.27</v>
      </c>
      <c r="I10">
        <v>10.130000000000001</v>
      </c>
      <c r="J10" t="s">
        <v>49</v>
      </c>
      <c r="K10">
        <v>39.880000000000003</v>
      </c>
      <c r="L10">
        <v>40</v>
      </c>
      <c r="O10" t="str">
        <f xml:space="preserve"> TableAxGxE[[#This Row],[age_group]] &amp; "|" &amp; TableAxGxE[[#This Row],[gender]] &amp; "|" &amp; TableAxGxE[[#This Row],[education]] &amp; "|" &amp; TableAxGxE[[#This Row],[variable]]</f>
        <v>16-29|1|5|WQ_SA_r</v>
      </c>
      <c r="P10" t="s">
        <v>25</v>
      </c>
      <c r="Q10">
        <v>1</v>
      </c>
      <c r="R10">
        <v>5</v>
      </c>
      <c r="S10" t="s">
        <v>48</v>
      </c>
      <c r="T10">
        <v>70</v>
      </c>
      <c r="U10">
        <v>945</v>
      </c>
      <c r="V10">
        <v>1335</v>
      </c>
      <c r="W10" t="s">
        <v>53</v>
      </c>
      <c r="X10">
        <v>70</v>
      </c>
      <c r="Y10">
        <v>28.01</v>
      </c>
      <c r="Z10">
        <v>11.67</v>
      </c>
      <c r="AA10" t="s">
        <v>49</v>
      </c>
      <c r="AB10">
        <v>47.15</v>
      </c>
      <c r="AC10">
        <v>48</v>
      </c>
    </row>
    <row r="11" spans="1:29" x14ac:dyDescent="0.25">
      <c r="A11" t="str">
        <f xml:space="preserve"> TableAxG[[#This Row],[age_group]] &amp; "|" &amp; TableAxG[[#This Row],[gender]] &amp; "|" &amp; TableAxG[[#This Row],[variable]]</f>
        <v>30-39|2|WQ_NO_r</v>
      </c>
      <c r="B11" t="s">
        <v>26</v>
      </c>
      <c r="C11">
        <v>2</v>
      </c>
      <c r="D11" t="s">
        <v>44</v>
      </c>
      <c r="E11">
        <v>214</v>
      </c>
      <c r="F11">
        <v>645</v>
      </c>
      <c r="G11" t="s">
        <v>45</v>
      </c>
      <c r="H11">
        <v>59.2</v>
      </c>
      <c r="I11">
        <v>9.56</v>
      </c>
      <c r="J11" t="s">
        <v>46</v>
      </c>
      <c r="K11">
        <v>43.52</v>
      </c>
      <c r="L11">
        <v>43</v>
      </c>
      <c r="O11" t="str">
        <f xml:space="preserve"> TableAxGxE[[#This Row],[age_group]] &amp; "|" &amp; TableAxGxE[[#This Row],[gender]] &amp; "|" &amp; TableAxGxE[[#This Row],[education]] &amp; "|" &amp; TableAxGxE[[#This Row],[variable]]</f>
        <v>16-29|1|6|WQ_NO_r</v>
      </c>
      <c r="P11" t="s">
        <v>25</v>
      </c>
      <c r="Q11">
        <v>1</v>
      </c>
      <c r="R11">
        <v>6</v>
      </c>
      <c r="S11" t="s">
        <v>44</v>
      </c>
      <c r="T11">
        <v>405</v>
      </c>
      <c r="U11">
        <v>945</v>
      </c>
      <c r="V11">
        <v>1335</v>
      </c>
      <c r="W11" t="s">
        <v>53</v>
      </c>
      <c r="X11">
        <v>405</v>
      </c>
      <c r="Y11">
        <v>50.41</v>
      </c>
      <c r="Z11">
        <v>11.37</v>
      </c>
      <c r="AA11" t="s">
        <v>46</v>
      </c>
      <c r="AB11">
        <v>31.76</v>
      </c>
      <c r="AC11">
        <v>31</v>
      </c>
    </row>
    <row r="12" spans="1:29" x14ac:dyDescent="0.25">
      <c r="A12" t="str">
        <f xml:space="preserve"> TableAxG[[#This Row],[age_group]] &amp; "|" &amp; TableAxG[[#This Row],[gender]] &amp; "|" &amp; TableAxG[[#This Row],[variable]]</f>
        <v>30-39|2|WQ_DE_r</v>
      </c>
      <c r="B12" t="s">
        <v>26</v>
      </c>
      <c r="C12">
        <v>2</v>
      </c>
      <c r="D12" t="s">
        <v>47</v>
      </c>
      <c r="E12">
        <v>214</v>
      </c>
      <c r="F12">
        <v>645</v>
      </c>
      <c r="G12" t="s">
        <v>45</v>
      </c>
      <c r="H12">
        <v>14.82</v>
      </c>
      <c r="I12">
        <v>3.19</v>
      </c>
      <c r="J12" t="s">
        <v>46</v>
      </c>
      <c r="K12">
        <v>9.59</v>
      </c>
      <c r="L12">
        <v>9</v>
      </c>
      <c r="O12" t="str">
        <f xml:space="preserve"> TableAxGxE[[#This Row],[age_group]] &amp; "|" &amp; TableAxGxE[[#This Row],[gender]] &amp; "|" &amp; TableAxGxE[[#This Row],[education]] &amp; "|" &amp; TableAxGxE[[#This Row],[variable]]</f>
        <v>16-29|1|6|WQ_DE_r</v>
      </c>
      <c r="P12" t="s">
        <v>25</v>
      </c>
      <c r="Q12">
        <v>1</v>
      </c>
      <c r="R12">
        <v>6</v>
      </c>
      <c r="S12" t="s">
        <v>47</v>
      </c>
      <c r="T12">
        <v>405</v>
      </c>
      <c r="U12">
        <v>945</v>
      </c>
      <c r="V12">
        <v>1335</v>
      </c>
      <c r="W12" t="s">
        <v>53</v>
      </c>
      <c r="X12">
        <v>405</v>
      </c>
      <c r="Y12">
        <v>10.6</v>
      </c>
      <c r="Z12">
        <v>3.68</v>
      </c>
      <c r="AA12" t="s">
        <v>46</v>
      </c>
      <c r="AB12">
        <v>4.5599999999999996</v>
      </c>
      <c r="AC12">
        <v>4</v>
      </c>
    </row>
    <row r="13" spans="1:29" x14ac:dyDescent="0.25">
      <c r="A13" t="str">
        <f xml:space="preserve"> TableAxG[[#This Row],[age_group]] &amp; "|" &amp; TableAxG[[#This Row],[gender]] &amp; "|" &amp; TableAxG[[#This Row],[variable]]</f>
        <v>30-39|2|WQ_SA_r</v>
      </c>
      <c r="B13" t="s">
        <v>26</v>
      </c>
      <c r="C13">
        <v>2</v>
      </c>
      <c r="D13" t="s">
        <v>48</v>
      </c>
      <c r="E13">
        <v>214</v>
      </c>
      <c r="F13">
        <v>645</v>
      </c>
      <c r="G13" t="s">
        <v>45</v>
      </c>
      <c r="H13">
        <v>18.43</v>
      </c>
      <c r="I13">
        <v>7.9</v>
      </c>
      <c r="J13" t="s">
        <v>49</v>
      </c>
      <c r="K13">
        <v>31.38</v>
      </c>
      <c r="L13">
        <v>32</v>
      </c>
      <c r="O13" t="str">
        <f xml:space="preserve"> TableAxGxE[[#This Row],[age_group]] &amp; "|" &amp; TableAxGxE[[#This Row],[gender]] &amp; "|" &amp; TableAxGxE[[#This Row],[education]] &amp; "|" &amp; TableAxGxE[[#This Row],[variable]]</f>
        <v>16-29|1|6|WQ_SA_r</v>
      </c>
      <c r="P13" t="s">
        <v>25</v>
      </c>
      <c r="Q13">
        <v>1</v>
      </c>
      <c r="R13">
        <v>6</v>
      </c>
      <c r="S13" t="s">
        <v>48</v>
      </c>
      <c r="T13">
        <v>405</v>
      </c>
      <c r="U13">
        <v>945</v>
      </c>
      <c r="V13">
        <v>1335</v>
      </c>
      <c r="W13" t="s">
        <v>53</v>
      </c>
      <c r="X13">
        <v>405</v>
      </c>
      <c r="Y13">
        <v>26.39</v>
      </c>
      <c r="Z13">
        <v>9.91</v>
      </c>
      <c r="AA13" t="s">
        <v>49</v>
      </c>
      <c r="AB13">
        <v>42.63</v>
      </c>
      <c r="AC13">
        <v>43</v>
      </c>
    </row>
    <row r="14" spans="1:29" x14ac:dyDescent="0.25">
      <c r="A14" t="str">
        <f xml:space="preserve"> TableAxG[[#This Row],[age_group]] &amp; "|" &amp; TableAxG[[#This Row],[gender]] &amp; "|" &amp; TableAxG[[#This Row],[variable]]</f>
        <v>40-49|1|WQ_NO_r</v>
      </c>
      <c r="B14" t="s">
        <v>27</v>
      </c>
      <c r="C14">
        <v>1</v>
      </c>
      <c r="D14" t="s">
        <v>44</v>
      </c>
      <c r="E14">
        <v>613</v>
      </c>
      <c r="F14">
        <v>907</v>
      </c>
      <c r="G14" t="s">
        <v>45</v>
      </c>
      <c r="H14">
        <v>49.67</v>
      </c>
      <c r="I14">
        <v>13.71</v>
      </c>
      <c r="J14" t="s">
        <v>46</v>
      </c>
      <c r="K14">
        <v>27.18</v>
      </c>
      <c r="L14">
        <v>27</v>
      </c>
      <c r="O14" t="str">
        <f xml:space="preserve"> TableAxGxE[[#This Row],[age_group]] &amp; "|" &amp; TableAxGxE[[#This Row],[gender]] &amp; "|" &amp; TableAxGxE[[#This Row],[education]] &amp; "|" &amp; TableAxGxE[[#This Row],[variable]]</f>
        <v>16-29|1|7|WQ_NO_r</v>
      </c>
      <c r="P14" t="s">
        <v>25</v>
      </c>
      <c r="Q14">
        <v>1</v>
      </c>
      <c r="R14">
        <v>7</v>
      </c>
      <c r="S14" t="s">
        <v>44</v>
      </c>
      <c r="T14">
        <v>460</v>
      </c>
      <c r="U14">
        <v>945</v>
      </c>
      <c r="V14">
        <v>1335</v>
      </c>
      <c r="W14" t="s">
        <v>53</v>
      </c>
      <c r="X14">
        <v>460</v>
      </c>
      <c r="Y14">
        <v>48.07</v>
      </c>
      <c r="Z14">
        <v>13.87</v>
      </c>
      <c r="AA14" t="s">
        <v>46</v>
      </c>
      <c r="AB14">
        <v>25.32</v>
      </c>
      <c r="AC14">
        <v>25</v>
      </c>
    </row>
    <row r="15" spans="1:29" x14ac:dyDescent="0.25">
      <c r="A15" t="str">
        <f xml:space="preserve"> TableAxG[[#This Row],[age_group]] &amp; "|" &amp; TableAxG[[#This Row],[gender]] &amp; "|" &amp; TableAxG[[#This Row],[variable]]</f>
        <v>40-49|1|WQ_DE_r</v>
      </c>
      <c r="B15" t="s">
        <v>27</v>
      </c>
      <c r="C15">
        <v>1</v>
      </c>
      <c r="D15" t="s">
        <v>47</v>
      </c>
      <c r="E15">
        <v>613</v>
      </c>
      <c r="F15">
        <v>907</v>
      </c>
      <c r="G15" t="s">
        <v>45</v>
      </c>
      <c r="H15">
        <v>12.08</v>
      </c>
      <c r="I15">
        <v>4.1500000000000004</v>
      </c>
      <c r="J15" t="s">
        <v>46</v>
      </c>
      <c r="K15">
        <v>5.27</v>
      </c>
      <c r="L15">
        <v>5</v>
      </c>
      <c r="O15" t="str">
        <f xml:space="preserve"> TableAxGxE[[#This Row],[age_group]] &amp; "|" &amp; TableAxGxE[[#This Row],[gender]] &amp; "|" &amp; TableAxGxE[[#This Row],[education]] &amp; "|" &amp; TableAxGxE[[#This Row],[variable]]</f>
        <v>16-29|1|7|WQ_DE_r</v>
      </c>
      <c r="P15" t="s">
        <v>25</v>
      </c>
      <c r="Q15">
        <v>1</v>
      </c>
      <c r="R15">
        <v>7</v>
      </c>
      <c r="S15" t="s">
        <v>47</v>
      </c>
      <c r="T15">
        <v>460</v>
      </c>
      <c r="U15">
        <v>945</v>
      </c>
      <c r="V15">
        <v>1335</v>
      </c>
      <c r="W15" t="s">
        <v>53</v>
      </c>
      <c r="X15">
        <v>460</v>
      </c>
      <c r="Y15">
        <v>10.62</v>
      </c>
      <c r="Z15">
        <v>3.95</v>
      </c>
      <c r="AA15" t="s">
        <v>46</v>
      </c>
      <c r="AB15">
        <v>4.1399999999999997</v>
      </c>
      <c r="AC15">
        <v>4</v>
      </c>
    </row>
    <row r="16" spans="1:29" x14ac:dyDescent="0.25">
      <c r="A16" t="str">
        <f xml:space="preserve"> TableAxG[[#This Row],[age_group]] &amp; "|" &amp; TableAxG[[#This Row],[gender]] &amp; "|" &amp; TableAxG[[#This Row],[variable]]</f>
        <v>40-49|1|WQ_SA_r</v>
      </c>
      <c r="B16" t="s">
        <v>27</v>
      </c>
      <c r="C16">
        <v>1</v>
      </c>
      <c r="D16" t="s">
        <v>48</v>
      </c>
      <c r="E16">
        <v>613</v>
      </c>
      <c r="F16">
        <v>907</v>
      </c>
      <c r="G16" t="s">
        <v>45</v>
      </c>
      <c r="H16">
        <v>24.4</v>
      </c>
      <c r="I16">
        <v>10.98</v>
      </c>
      <c r="J16" t="s">
        <v>49</v>
      </c>
      <c r="K16">
        <v>42.41</v>
      </c>
      <c r="L16">
        <v>43</v>
      </c>
      <c r="O16" t="str">
        <f xml:space="preserve"> TableAxGxE[[#This Row],[age_group]] &amp; "|" &amp; TableAxGxE[[#This Row],[gender]] &amp; "|" &amp; TableAxGxE[[#This Row],[education]] &amp; "|" &amp; TableAxGxE[[#This Row],[variable]]</f>
        <v>16-29|1|7|WQ_SA_r</v>
      </c>
      <c r="P16" t="s">
        <v>25</v>
      </c>
      <c r="Q16">
        <v>1</v>
      </c>
      <c r="R16">
        <v>7</v>
      </c>
      <c r="S16" t="s">
        <v>48</v>
      </c>
      <c r="T16">
        <v>460</v>
      </c>
      <c r="U16">
        <v>945</v>
      </c>
      <c r="V16">
        <v>1335</v>
      </c>
      <c r="W16" t="s">
        <v>53</v>
      </c>
      <c r="X16">
        <v>460</v>
      </c>
      <c r="Y16">
        <v>25.73</v>
      </c>
      <c r="Z16">
        <v>10.130000000000001</v>
      </c>
      <c r="AA16" t="s">
        <v>49</v>
      </c>
      <c r="AB16">
        <v>42.34</v>
      </c>
      <c r="AC16">
        <v>43</v>
      </c>
    </row>
    <row r="17" spans="1:29" x14ac:dyDescent="0.25">
      <c r="A17" t="str">
        <f xml:space="preserve"> TableAxG[[#This Row],[age_group]] &amp; "|" &amp; TableAxG[[#This Row],[gender]] &amp; "|" &amp; TableAxG[[#This Row],[variable]]</f>
        <v>40-49|2|WQ_NO_r</v>
      </c>
      <c r="B17" t="s">
        <v>27</v>
      </c>
      <c r="C17">
        <v>2</v>
      </c>
      <c r="D17" t="s">
        <v>44</v>
      </c>
      <c r="E17">
        <v>294</v>
      </c>
      <c r="F17">
        <v>907</v>
      </c>
      <c r="G17" t="s">
        <v>45</v>
      </c>
      <c r="H17">
        <v>58.07</v>
      </c>
      <c r="I17">
        <v>10.62</v>
      </c>
      <c r="J17" t="s">
        <v>46</v>
      </c>
      <c r="K17">
        <v>40.65</v>
      </c>
      <c r="L17">
        <v>40</v>
      </c>
      <c r="O17" t="str">
        <f xml:space="preserve"> TableAxGxE[[#This Row],[age_group]] &amp; "|" &amp; TableAxGxE[[#This Row],[gender]] &amp; "|" &amp; TableAxGxE[[#This Row],[education]] &amp; "|" &amp; TableAxGxE[[#This Row],[variable]]</f>
        <v>16-29|2|3|WQ_NO_r</v>
      </c>
      <c r="P17" t="s">
        <v>25</v>
      </c>
      <c r="Q17">
        <v>2</v>
      </c>
      <c r="R17">
        <v>3</v>
      </c>
      <c r="S17" t="s">
        <v>44</v>
      </c>
      <c r="T17">
        <v>5</v>
      </c>
      <c r="U17">
        <v>390</v>
      </c>
      <c r="V17">
        <v>1335</v>
      </c>
      <c r="W17" t="s">
        <v>45</v>
      </c>
      <c r="X17">
        <v>390</v>
      </c>
      <c r="Y17">
        <v>57.66</v>
      </c>
      <c r="Z17">
        <v>9.44</v>
      </c>
      <c r="AA17" t="s">
        <v>46</v>
      </c>
      <c r="AB17">
        <v>42.18</v>
      </c>
      <c r="AC17">
        <v>42</v>
      </c>
    </row>
    <row r="18" spans="1:29" x14ac:dyDescent="0.25">
      <c r="A18" t="str">
        <f xml:space="preserve"> TableAxG[[#This Row],[age_group]] &amp; "|" &amp; TableAxG[[#This Row],[gender]] &amp; "|" &amp; TableAxG[[#This Row],[variable]]</f>
        <v>40-49|2|WQ_DE_r</v>
      </c>
      <c r="B18" t="s">
        <v>27</v>
      </c>
      <c r="C18">
        <v>2</v>
      </c>
      <c r="D18" t="s">
        <v>47</v>
      </c>
      <c r="E18">
        <v>294</v>
      </c>
      <c r="F18">
        <v>907</v>
      </c>
      <c r="G18" t="s">
        <v>45</v>
      </c>
      <c r="H18">
        <v>15.28</v>
      </c>
      <c r="I18">
        <v>3.18</v>
      </c>
      <c r="J18" t="s">
        <v>46</v>
      </c>
      <c r="K18">
        <v>10.06</v>
      </c>
      <c r="L18">
        <v>10</v>
      </c>
      <c r="O18" t="str">
        <f xml:space="preserve"> TableAxGxE[[#This Row],[age_group]] &amp; "|" &amp; TableAxGxE[[#This Row],[gender]] &amp; "|" &amp; TableAxGxE[[#This Row],[education]] &amp; "|" &amp; TableAxGxE[[#This Row],[variable]]</f>
        <v>16-29|2|3|WQ_DE_r</v>
      </c>
      <c r="P18" t="s">
        <v>25</v>
      </c>
      <c r="Q18">
        <v>2</v>
      </c>
      <c r="R18">
        <v>3</v>
      </c>
      <c r="S18" t="s">
        <v>47</v>
      </c>
      <c r="T18">
        <v>5</v>
      </c>
      <c r="U18">
        <v>390</v>
      </c>
      <c r="V18">
        <v>1335</v>
      </c>
      <c r="W18" t="s">
        <v>45</v>
      </c>
      <c r="X18">
        <v>390</v>
      </c>
      <c r="Y18">
        <v>13.58</v>
      </c>
      <c r="Z18">
        <v>3.59</v>
      </c>
      <c r="AA18" t="s">
        <v>46</v>
      </c>
      <c r="AB18">
        <v>7.7</v>
      </c>
      <c r="AC18">
        <v>7</v>
      </c>
    </row>
    <row r="19" spans="1:29" x14ac:dyDescent="0.25">
      <c r="A19" t="str">
        <f xml:space="preserve"> TableAxG[[#This Row],[age_group]] &amp; "|" &amp; TableAxG[[#This Row],[gender]] &amp; "|" &amp; TableAxG[[#This Row],[variable]]</f>
        <v>40-49|2|WQ_SA_r</v>
      </c>
      <c r="B19" t="s">
        <v>27</v>
      </c>
      <c r="C19">
        <v>2</v>
      </c>
      <c r="D19" t="s">
        <v>48</v>
      </c>
      <c r="E19">
        <v>294</v>
      </c>
      <c r="F19">
        <v>907</v>
      </c>
      <c r="G19" t="s">
        <v>45</v>
      </c>
      <c r="H19">
        <v>19.38</v>
      </c>
      <c r="I19">
        <v>8.36</v>
      </c>
      <c r="J19" t="s">
        <v>49</v>
      </c>
      <c r="K19">
        <v>33.1</v>
      </c>
      <c r="L19">
        <v>34</v>
      </c>
      <c r="O19" t="str">
        <f xml:space="preserve"> TableAxGxE[[#This Row],[age_group]] &amp; "|" &amp; TableAxGxE[[#This Row],[gender]] &amp; "|" &amp; TableAxGxE[[#This Row],[education]] &amp; "|" &amp; TableAxGxE[[#This Row],[variable]]</f>
        <v>16-29|2|3|WQ_SA_r</v>
      </c>
      <c r="P19" t="s">
        <v>25</v>
      </c>
      <c r="Q19">
        <v>2</v>
      </c>
      <c r="R19">
        <v>3</v>
      </c>
      <c r="S19" t="s">
        <v>48</v>
      </c>
      <c r="T19">
        <v>5</v>
      </c>
      <c r="U19">
        <v>390</v>
      </c>
      <c r="V19">
        <v>1335</v>
      </c>
      <c r="W19" t="s">
        <v>45</v>
      </c>
      <c r="X19">
        <v>390</v>
      </c>
      <c r="Y19">
        <v>20.45</v>
      </c>
      <c r="Z19">
        <v>7.89</v>
      </c>
      <c r="AA19" t="s">
        <v>49</v>
      </c>
      <c r="AB19">
        <v>33.39</v>
      </c>
      <c r="AC19">
        <v>34</v>
      </c>
    </row>
    <row r="20" spans="1:29" x14ac:dyDescent="0.25">
      <c r="A20" t="str">
        <f xml:space="preserve"> TableAxG[[#This Row],[age_group]] &amp; "|" &amp; TableAxG[[#This Row],[gender]] &amp; "|" &amp; TableAxG[[#This Row],[variable]]</f>
        <v>50-59|1|WQ_NO_r</v>
      </c>
      <c r="B20" t="s">
        <v>28</v>
      </c>
      <c r="C20">
        <v>1</v>
      </c>
      <c r="D20" t="s">
        <v>44</v>
      </c>
      <c r="E20">
        <v>1159</v>
      </c>
      <c r="F20">
        <v>1641</v>
      </c>
      <c r="G20" t="s">
        <v>45</v>
      </c>
      <c r="H20">
        <v>48.31</v>
      </c>
      <c r="I20">
        <v>13.26</v>
      </c>
      <c r="J20" t="s">
        <v>46</v>
      </c>
      <c r="K20">
        <v>26.55</v>
      </c>
      <c r="L20">
        <v>26</v>
      </c>
      <c r="O20" t="str">
        <f xml:space="preserve"> TableAxGxE[[#This Row],[age_group]] &amp; "|" &amp; TableAxGxE[[#This Row],[gender]] &amp; "|" &amp; TableAxGxE[[#This Row],[education]] &amp; "|" &amp; TableAxGxE[[#This Row],[variable]]</f>
        <v>16-29|2|4|WQ_NO_r</v>
      </c>
      <c r="P20" t="s">
        <v>25</v>
      </c>
      <c r="Q20">
        <v>2</v>
      </c>
      <c r="R20">
        <v>4</v>
      </c>
      <c r="S20" t="s">
        <v>44</v>
      </c>
      <c r="T20">
        <v>10</v>
      </c>
      <c r="U20">
        <v>390</v>
      </c>
      <c r="V20">
        <v>1335</v>
      </c>
      <c r="W20" t="s">
        <v>45</v>
      </c>
      <c r="X20">
        <v>390</v>
      </c>
      <c r="Y20">
        <v>57.66</v>
      </c>
      <c r="Z20">
        <v>9.44</v>
      </c>
      <c r="AA20" t="s">
        <v>46</v>
      </c>
      <c r="AB20">
        <v>42.18</v>
      </c>
      <c r="AC20">
        <v>42</v>
      </c>
    </row>
    <row r="21" spans="1:29" x14ac:dyDescent="0.25">
      <c r="A21" t="str">
        <f xml:space="preserve"> TableAxG[[#This Row],[age_group]] &amp; "|" &amp; TableAxG[[#This Row],[gender]] &amp; "|" &amp; TableAxG[[#This Row],[variable]]</f>
        <v>50-59|1|WQ_DE_r</v>
      </c>
      <c r="B21" t="s">
        <v>28</v>
      </c>
      <c r="C21">
        <v>1</v>
      </c>
      <c r="D21" t="s">
        <v>47</v>
      </c>
      <c r="E21">
        <v>1159</v>
      </c>
      <c r="F21">
        <v>1641</v>
      </c>
      <c r="G21" t="s">
        <v>45</v>
      </c>
      <c r="H21">
        <v>11.86</v>
      </c>
      <c r="I21">
        <v>4.0599999999999996</v>
      </c>
      <c r="J21" t="s">
        <v>46</v>
      </c>
      <c r="K21">
        <v>5.2</v>
      </c>
      <c r="L21">
        <v>5</v>
      </c>
      <c r="O21" t="str">
        <f xml:space="preserve"> TableAxGxE[[#This Row],[age_group]] &amp; "|" &amp; TableAxGxE[[#This Row],[gender]] &amp; "|" &amp; TableAxGxE[[#This Row],[education]] &amp; "|" &amp; TableAxGxE[[#This Row],[variable]]</f>
        <v>16-29|2|4|WQ_DE_r</v>
      </c>
      <c r="P21" t="s">
        <v>25</v>
      </c>
      <c r="Q21">
        <v>2</v>
      </c>
      <c r="R21">
        <v>4</v>
      </c>
      <c r="S21" t="s">
        <v>47</v>
      </c>
      <c r="T21">
        <v>10</v>
      </c>
      <c r="U21">
        <v>390</v>
      </c>
      <c r="V21">
        <v>1335</v>
      </c>
      <c r="W21" t="s">
        <v>45</v>
      </c>
      <c r="X21">
        <v>390</v>
      </c>
      <c r="Y21">
        <v>13.58</v>
      </c>
      <c r="Z21">
        <v>3.59</v>
      </c>
      <c r="AA21" t="s">
        <v>46</v>
      </c>
      <c r="AB21">
        <v>7.7</v>
      </c>
      <c r="AC21">
        <v>7</v>
      </c>
    </row>
    <row r="22" spans="1:29" x14ac:dyDescent="0.25">
      <c r="A22" t="str">
        <f xml:space="preserve"> TableAxG[[#This Row],[age_group]] &amp; "|" &amp; TableAxG[[#This Row],[gender]] &amp; "|" &amp; TableAxG[[#This Row],[variable]]</f>
        <v>50-59|1|WQ_SA_r</v>
      </c>
      <c r="B22" t="s">
        <v>28</v>
      </c>
      <c r="C22">
        <v>1</v>
      </c>
      <c r="D22" t="s">
        <v>48</v>
      </c>
      <c r="E22">
        <v>1159</v>
      </c>
      <c r="F22">
        <v>1641</v>
      </c>
      <c r="G22" t="s">
        <v>45</v>
      </c>
      <c r="H22">
        <v>25.88</v>
      </c>
      <c r="I22">
        <v>11.36</v>
      </c>
      <c r="J22" t="s">
        <v>49</v>
      </c>
      <c r="K22">
        <v>44.51</v>
      </c>
      <c r="L22">
        <v>45</v>
      </c>
      <c r="O22" t="str">
        <f xml:space="preserve"> TableAxGxE[[#This Row],[age_group]] &amp; "|" &amp; TableAxGxE[[#This Row],[gender]] &amp; "|" &amp; TableAxGxE[[#This Row],[education]] &amp; "|" &amp; TableAxGxE[[#This Row],[variable]]</f>
        <v>16-29|2|4|WQ_SA_r</v>
      </c>
      <c r="P22" t="s">
        <v>25</v>
      </c>
      <c r="Q22">
        <v>2</v>
      </c>
      <c r="R22">
        <v>4</v>
      </c>
      <c r="S22" t="s">
        <v>48</v>
      </c>
      <c r="T22">
        <v>10</v>
      </c>
      <c r="U22">
        <v>390</v>
      </c>
      <c r="V22">
        <v>1335</v>
      </c>
      <c r="W22" t="s">
        <v>45</v>
      </c>
      <c r="X22">
        <v>390</v>
      </c>
      <c r="Y22">
        <v>20.45</v>
      </c>
      <c r="Z22">
        <v>7.89</v>
      </c>
      <c r="AA22" t="s">
        <v>49</v>
      </c>
      <c r="AB22">
        <v>33.39</v>
      </c>
      <c r="AC22">
        <v>34</v>
      </c>
    </row>
    <row r="23" spans="1:29" x14ac:dyDescent="0.25">
      <c r="A23" t="str">
        <f xml:space="preserve"> TableAxG[[#This Row],[age_group]] &amp; "|" &amp; TableAxG[[#This Row],[gender]] &amp; "|" &amp; TableAxG[[#This Row],[variable]]</f>
        <v>50-59|2|WQ_NO_r</v>
      </c>
      <c r="B23" t="s">
        <v>28</v>
      </c>
      <c r="C23">
        <v>2</v>
      </c>
      <c r="D23" t="s">
        <v>44</v>
      </c>
      <c r="E23">
        <v>482</v>
      </c>
      <c r="F23">
        <v>1641</v>
      </c>
      <c r="G23" t="s">
        <v>45</v>
      </c>
      <c r="H23">
        <v>57.45</v>
      </c>
      <c r="I23">
        <v>10.77</v>
      </c>
      <c r="J23" t="s">
        <v>46</v>
      </c>
      <c r="K23">
        <v>39.79</v>
      </c>
      <c r="L23">
        <v>39</v>
      </c>
      <c r="O23" t="str">
        <f xml:space="preserve"> TableAxGxE[[#This Row],[age_group]] &amp; "|" &amp; TableAxGxE[[#This Row],[gender]] &amp; "|" &amp; TableAxGxE[[#This Row],[education]] &amp; "|" &amp; TableAxGxE[[#This Row],[variable]]</f>
        <v>16-29|2|5|WQ_NO_r</v>
      </c>
      <c r="P23" t="s">
        <v>25</v>
      </c>
      <c r="Q23">
        <v>2</v>
      </c>
      <c r="R23">
        <v>5</v>
      </c>
      <c r="S23" t="s">
        <v>44</v>
      </c>
      <c r="T23">
        <v>39</v>
      </c>
      <c r="U23">
        <v>390</v>
      </c>
      <c r="V23">
        <v>1335</v>
      </c>
      <c r="W23" t="s">
        <v>53</v>
      </c>
      <c r="X23">
        <v>39</v>
      </c>
      <c r="Y23">
        <v>56.13</v>
      </c>
      <c r="Z23">
        <v>10.39</v>
      </c>
      <c r="AA23" t="s">
        <v>46</v>
      </c>
      <c r="AB23">
        <v>39.1</v>
      </c>
      <c r="AC23">
        <v>39</v>
      </c>
    </row>
    <row r="24" spans="1:29" x14ac:dyDescent="0.25">
      <c r="A24" t="str">
        <f xml:space="preserve"> TableAxG[[#This Row],[age_group]] &amp; "|" &amp; TableAxG[[#This Row],[gender]] &amp; "|" &amp; TableAxG[[#This Row],[variable]]</f>
        <v>50-59|2|WQ_DE_r</v>
      </c>
      <c r="B24" t="s">
        <v>28</v>
      </c>
      <c r="C24">
        <v>2</v>
      </c>
      <c r="D24" t="s">
        <v>47</v>
      </c>
      <c r="E24">
        <v>482</v>
      </c>
      <c r="F24">
        <v>1641</v>
      </c>
      <c r="G24" t="s">
        <v>45</v>
      </c>
      <c r="H24">
        <v>15.17</v>
      </c>
      <c r="I24">
        <v>3.19</v>
      </c>
      <c r="J24" t="s">
        <v>46</v>
      </c>
      <c r="K24">
        <v>9.93</v>
      </c>
      <c r="L24">
        <v>9</v>
      </c>
      <c r="O24" t="str">
        <f xml:space="preserve"> TableAxGxE[[#This Row],[age_group]] &amp; "|" &amp; TableAxGxE[[#This Row],[gender]] &amp; "|" &amp; TableAxGxE[[#This Row],[education]] &amp; "|" &amp; TableAxGxE[[#This Row],[variable]]</f>
        <v>16-29|2|5|WQ_DE_r</v>
      </c>
      <c r="P24" t="s">
        <v>25</v>
      </c>
      <c r="Q24">
        <v>2</v>
      </c>
      <c r="R24">
        <v>5</v>
      </c>
      <c r="S24" t="s">
        <v>47</v>
      </c>
      <c r="T24">
        <v>39</v>
      </c>
      <c r="U24">
        <v>390</v>
      </c>
      <c r="V24">
        <v>1335</v>
      </c>
      <c r="W24" t="s">
        <v>53</v>
      </c>
      <c r="X24">
        <v>39</v>
      </c>
      <c r="Y24">
        <v>13.72</v>
      </c>
      <c r="Z24">
        <v>3.78</v>
      </c>
      <c r="AA24" t="s">
        <v>46</v>
      </c>
      <c r="AB24">
        <v>7.52</v>
      </c>
      <c r="AC24">
        <v>7</v>
      </c>
    </row>
    <row r="25" spans="1:29" x14ac:dyDescent="0.25">
      <c r="A25" t="str">
        <f xml:space="preserve"> TableAxG[[#This Row],[age_group]] &amp; "|" &amp; TableAxG[[#This Row],[gender]] &amp; "|" &amp; TableAxG[[#This Row],[variable]]</f>
        <v>50-59|2|WQ_SA_r</v>
      </c>
      <c r="B25" t="s">
        <v>28</v>
      </c>
      <c r="C25">
        <v>2</v>
      </c>
      <c r="D25" t="s">
        <v>48</v>
      </c>
      <c r="E25">
        <v>482</v>
      </c>
      <c r="F25">
        <v>1641</v>
      </c>
      <c r="G25" t="s">
        <v>45</v>
      </c>
      <c r="H25">
        <v>19.55</v>
      </c>
      <c r="I25">
        <v>8.89</v>
      </c>
      <c r="J25" t="s">
        <v>49</v>
      </c>
      <c r="K25">
        <v>34.130000000000003</v>
      </c>
      <c r="L25">
        <v>35</v>
      </c>
      <c r="O25" t="str">
        <f xml:space="preserve"> TableAxGxE[[#This Row],[age_group]] &amp; "|" &amp; TableAxGxE[[#This Row],[gender]] &amp; "|" &amp; TableAxGxE[[#This Row],[education]] &amp; "|" &amp; TableAxGxE[[#This Row],[variable]]</f>
        <v>16-29|2|5|WQ_SA_r</v>
      </c>
      <c r="P25" t="s">
        <v>25</v>
      </c>
      <c r="Q25">
        <v>2</v>
      </c>
      <c r="R25">
        <v>5</v>
      </c>
      <c r="S25" t="s">
        <v>48</v>
      </c>
      <c r="T25">
        <v>39</v>
      </c>
      <c r="U25">
        <v>390</v>
      </c>
      <c r="V25">
        <v>1335</v>
      </c>
      <c r="W25" t="s">
        <v>53</v>
      </c>
      <c r="X25">
        <v>39</v>
      </c>
      <c r="Y25">
        <v>21.21</v>
      </c>
      <c r="Z25">
        <v>9.3699999999999992</v>
      </c>
      <c r="AA25" t="s">
        <v>49</v>
      </c>
      <c r="AB25">
        <v>36.57</v>
      </c>
      <c r="AC25">
        <v>37</v>
      </c>
    </row>
    <row r="26" spans="1:29" x14ac:dyDescent="0.25">
      <c r="A26" t="str">
        <f xml:space="preserve"> TableAxG[[#This Row],[age_group]] &amp; "|" &amp; TableAxG[[#This Row],[gender]] &amp; "|" &amp; TableAxG[[#This Row],[variable]]</f>
        <v>60-69|1|WQ_NO_r</v>
      </c>
      <c r="B26" t="s">
        <v>29</v>
      </c>
      <c r="C26">
        <v>1</v>
      </c>
      <c r="D26" t="s">
        <v>44</v>
      </c>
      <c r="E26">
        <v>1221</v>
      </c>
      <c r="F26">
        <v>1949</v>
      </c>
      <c r="G26" t="s">
        <v>45</v>
      </c>
      <c r="H26">
        <v>49.37</v>
      </c>
      <c r="I26">
        <v>12.6</v>
      </c>
      <c r="J26" t="s">
        <v>46</v>
      </c>
      <c r="K26">
        <v>28.71</v>
      </c>
      <c r="L26">
        <v>28</v>
      </c>
      <c r="O26" t="str">
        <f xml:space="preserve"> TableAxGxE[[#This Row],[age_group]] &amp; "|" &amp; TableAxGxE[[#This Row],[gender]] &amp; "|" &amp; TableAxGxE[[#This Row],[education]] &amp; "|" &amp; TableAxGxE[[#This Row],[variable]]</f>
        <v>16-29|2|6|WQ_NO_r</v>
      </c>
      <c r="P26" t="s">
        <v>25</v>
      </c>
      <c r="Q26">
        <v>2</v>
      </c>
      <c r="R26">
        <v>6</v>
      </c>
      <c r="S26" t="s">
        <v>44</v>
      </c>
      <c r="T26">
        <v>194</v>
      </c>
      <c r="U26">
        <v>390</v>
      </c>
      <c r="V26">
        <v>1335</v>
      </c>
      <c r="W26" t="s">
        <v>53</v>
      </c>
      <c r="X26">
        <v>194</v>
      </c>
      <c r="Y26">
        <v>57.31</v>
      </c>
      <c r="Z26">
        <v>9.56</v>
      </c>
      <c r="AA26" t="s">
        <v>46</v>
      </c>
      <c r="AB26">
        <v>41.64</v>
      </c>
      <c r="AC26">
        <v>41</v>
      </c>
    </row>
    <row r="27" spans="1:29" x14ac:dyDescent="0.25">
      <c r="A27" t="str">
        <f xml:space="preserve"> TableAxG[[#This Row],[age_group]] &amp; "|" &amp; TableAxG[[#This Row],[gender]] &amp; "|" &amp; TableAxG[[#This Row],[variable]]</f>
        <v>60-69|1|WQ_DE_r</v>
      </c>
      <c r="B27" t="s">
        <v>29</v>
      </c>
      <c r="C27">
        <v>1</v>
      </c>
      <c r="D27" t="s">
        <v>47</v>
      </c>
      <c r="E27">
        <v>1221</v>
      </c>
      <c r="F27">
        <v>1949</v>
      </c>
      <c r="G27" t="s">
        <v>45</v>
      </c>
      <c r="H27">
        <v>12.27</v>
      </c>
      <c r="I27">
        <v>4.1399999999999997</v>
      </c>
      <c r="J27" t="s">
        <v>46</v>
      </c>
      <c r="K27">
        <v>5.49</v>
      </c>
      <c r="L27">
        <v>5</v>
      </c>
      <c r="O27" t="str">
        <f xml:space="preserve"> TableAxGxE[[#This Row],[age_group]] &amp; "|" &amp; TableAxGxE[[#This Row],[gender]] &amp; "|" &amp; TableAxGxE[[#This Row],[education]] &amp; "|" &amp; TableAxGxE[[#This Row],[variable]]</f>
        <v>16-29|2|6|WQ_DE_r</v>
      </c>
      <c r="P27" t="s">
        <v>25</v>
      </c>
      <c r="Q27">
        <v>2</v>
      </c>
      <c r="R27">
        <v>6</v>
      </c>
      <c r="S27" t="s">
        <v>47</v>
      </c>
      <c r="T27">
        <v>194</v>
      </c>
      <c r="U27">
        <v>390</v>
      </c>
      <c r="V27">
        <v>1335</v>
      </c>
      <c r="W27" t="s">
        <v>53</v>
      </c>
      <c r="X27">
        <v>194</v>
      </c>
      <c r="Y27">
        <v>13.52</v>
      </c>
      <c r="Z27">
        <v>3.55</v>
      </c>
      <c r="AA27" t="s">
        <v>46</v>
      </c>
      <c r="AB27">
        <v>7.7</v>
      </c>
      <c r="AC27">
        <v>7</v>
      </c>
    </row>
    <row r="28" spans="1:29" x14ac:dyDescent="0.25">
      <c r="A28" t="str">
        <f xml:space="preserve"> TableAxG[[#This Row],[age_group]] &amp; "|" &amp; TableAxG[[#This Row],[gender]] &amp; "|" &amp; TableAxG[[#This Row],[variable]]</f>
        <v>60-69|1|WQ_SA_r</v>
      </c>
      <c r="B28" t="s">
        <v>29</v>
      </c>
      <c r="C28">
        <v>1</v>
      </c>
      <c r="D28" t="s">
        <v>48</v>
      </c>
      <c r="E28">
        <v>1221</v>
      </c>
      <c r="F28">
        <v>1949</v>
      </c>
      <c r="G28" t="s">
        <v>45</v>
      </c>
      <c r="H28">
        <v>26.76</v>
      </c>
      <c r="I28">
        <v>11.64</v>
      </c>
      <c r="J28" t="s">
        <v>49</v>
      </c>
      <c r="K28">
        <v>45.85</v>
      </c>
      <c r="L28">
        <v>46</v>
      </c>
      <c r="O28" t="str">
        <f xml:space="preserve"> TableAxGxE[[#This Row],[age_group]] &amp; "|" &amp; TableAxGxE[[#This Row],[gender]] &amp; "|" &amp; TableAxGxE[[#This Row],[education]] &amp; "|" &amp; TableAxGxE[[#This Row],[variable]]</f>
        <v>16-29|2|6|WQ_SA_r</v>
      </c>
      <c r="P28" t="s">
        <v>25</v>
      </c>
      <c r="Q28">
        <v>2</v>
      </c>
      <c r="R28">
        <v>6</v>
      </c>
      <c r="S28" t="s">
        <v>48</v>
      </c>
      <c r="T28">
        <v>194</v>
      </c>
      <c r="U28">
        <v>390</v>
      </c>
      <c r="V28">
        <v>1335</v>
      </c>
      <c r="W28" t="s">
        <v>53</v>
      </c>
      <c r="X28">
        <v>194</v>
      </c>
      <c r="Y28">
        <v>20.93</v>
      </c>
      <c r="Z28">
        <v>8.16</v>
      </c>
      <c r="AA28" t="s">
        <v>49</v>
      </c>
      <c r="AB28">
        <v>34.31</v>
      </c>
      <c r="AC28">
        <v>35</v>
      </c>
    </row>
    <row r="29" spans="1:29" x14ac:dyDescent="0.25">
      <c r="A29" t="str">
        <f xml:space="preserve"> TableAxG[[#This Row],[age_group]] &amp; "|" &amp; TableAxG[[#This Row],[gender]] &amp; "|" &amp; TableAxG[[#This Row],[variable]]</f>
        <v>60-69|2|WQ_NO_r</v>
      </c>
      <c r="B29" t="s">
        <v>29</v>
      </c>
      <c r="C29">
        <v>2</v>
      </c>
      <c r="D29" t="s">
        <v>44</v>
      </c>
      <c r="E29">
        <v>728</v>
      </c>
      <c r="F29">
        <v>1949</v>
      </c>
      <c r="G29" t="s">
        <v>45</v>
      </c>
      <c r="H29">
        <v>57.39</v>
      </c>
      <c r="I29">
        <v>10.51</v>
      </c>
      <c r="J29" t="s">
        <v>46</v>
      </c>
      <c r="K29">
        <v>40.14</v>
      </c>
      <c r="L29">
        <v>40</v>
      </c>
      <c r="O29" t="str">
        <f xml:space="preserve"> TableAxGxE[[#This Row],[age_group]] &amp; "|" &amp; TableAxGxE[[#This Row],[gender]] &amp; "|" &amp; TableAxGxE[[#This Row],[education]] &amp; "|" &amp; TableAxGxE[[#This Row],[variable]]</f>
        <v>16-29|2|7|WQ_NO_r</v>
      </c>
      <c r="P29" t="s">
        <v>25</v>
      </c>
      <c r="Q29">
        <v>2</v>
      </c>
      <c r="R29">
        <v>7</v>
      </c>
      <c r="S29" t="s">
        <v>44</v>
      </c>
      <c r="T29">
        <v>142</v>
      </c>
      <c r="U29">
        <v>390</v>
      </c>
      <c r="V29">
        <v>1335</v>
      </c>
      <c r="W29" t="s">
        <v>53</v>
      </c>
      <c r="X29">
        <v>142</v>
      </c>
      <c r="Y29">
        <v>58.25</v>
      </c>
      <c r="Z29">
        <v>9.09</v>
      </c>
      <c r="AA29" t="s">
        <v>46</v>
      </c>
      <c r="AB29">
        <v>43.35</v>
      </c>
      <c r="AC29">
        <v>43</v>
      </c>
    </row>
    <row r="30" spans="1:29" x14ac:dyDescent="0.25">
      <c r="A30" t="str">
        <f xml:space="preserve"> TableAxG[[#This Row],[age_group]] &amp; "|" &amp; TableAxG[[#This Row],[gender]] &amp; "|" &amp; TableAxG[[#This Row],[variable]]</f>
        <v>60-69|2|WQ_DE_r</v>
      </c>
      <c r="B30" t="s">
        <v>29</v>
      </c>
      <c r="C30">
        <v>2</v>
      </c>
      <c r="D30" t="s">
        <v>47</v>
      </c>
      <c r="E30">
        <v>728</v>
      </c>
      <c r="F30">
        <v>1949</v>
      </c>
      <c r="G30" t="s">
        <v>45</v>
      </c>
      <c r="H30">
        <v>15.12</v>
      </c>
      <c r="I30">
        <v>3.28</v>
      </c>
      <c r="J30" t="s">
        <v>46</v>
      </c>
      <c r="K30">
        <v>9.74</v>
      </c>
      <c r="L30">
        <v>9</v>
      </c>
      <c r="O30" t="str">
        <f xml:space="preserve"> TableAxGxE[[#This Row],[age_group]] &amp; "|" &amp; TableAxGxE[[#This Row],[gender]] &amp; "|" &amp; TableAxGxE[[#This Row],[education]] &amp; "|" &amp; TableAxGxE[[#This Row],[variable]]</f>
        <v>16-29|2|7|WQ_DE_r</v>
      </c>
      <c r="P30" t="s">
        <v>25</v>
      </c>
      <c r="Q30">
        <v>2</v>
      </c>
      <c r="R30">
        <v>7</v>
      </c>
      <c r="S30" t="s">
        <v>47</v>
      </c>
      <c r="T30">
        <v>142</v>
      </c>
      <c r="U30">
        <v>390</v>
      </c>
      <c r="V30">
        <v>1335</v>
      </c>
      <c r="W30" t="s">
        <v>53</v>
      </c>
      <c r="X30">
        <v>142</v>
      </c>
      <c r="Y30">
        <v>13.68</v>
      </c>
      <c r="Z30">
        <v>3.61</v>
      </c>
      <c r="AA30" t="s">
        <v>46</v>
      </c>
      <c r="AB30">
        <v>7.77</v>
      </c>
      <c r="AC30">
        <v>7</v>
      </c>
    </row>
    <row r="31" spans="1:29" x14ac:dyDescent="0.25">
      <c r="A31" t="str">
        <f xml:space="preserve"> TableAxG[[#This Row],[age_group]] &amp; "|" &amp; TableAxG[[#This Row],[gender]] &amp; "|" &amp; TableAxG[[#This Row],[variable]]</f>
        <v>60-69|2|WQ_SA_r</v>
      </c>
      <c r="B31" t="s">
        <v>29</v>
      </c>
      <c r="C31">
        <v>2</v>
      </c>
      <c r="D31" t="s">
        <v>48</v>
      </c>
      <c r="E31">
        <v>728</v>
      </c>
      <c r="F31">
        <v>1949</v>
      </c>
      <c r="G31" t="s">
        <v>45</v>
      </c>
      <c r="H31">
        <v>20.71</v>
      </c>
      <c r="I31">
        <v>9.16</v>
      </c>
      <c r="J31" t="s">
        <v>49</v>
      </c>
      <c r="K31">
        <v>35.72</v>
      </c>
      <c r="L31">
        <v>36</v>
      </c>
      <c r="O31" t="str">
        <f xml:space="preserve"> TableAxGxE[[#This Row],[age_group]] &amp; "|" &amp; TableAxGxE[[#This Row],[gender]] &amp; "|" &amp; TableAxGxE[[#This Row],[education]] &amp; "|" &amp; TableAxGxE[[#This Row],[variable]]</f>
        <v>16-29|2|7|WQ_SA_r</v>
      </c>
      <c r="P31" t="s">
        <v>25</v>
      </c>
      <c r="Q31">
        <v>2</v>
      </c>
      <c r="R31">
        <v>7</v>
      </c>
      <c r="S31" t="s">
        <v>48</v>
      </c>
      <c r="T31">
        <v>142</v>
      </c>
      <c r="U31">
        <v>390</v>
      </c>
      <c r="V31">
        <v>1335</v>
      </c>
      <c r="W31" t="s">
        <v>53</v>
      </c>
      <c r="X31">
        <v>142</v>
      </c>
      <c r="Y31">
        <v>19.61</v>
      </c>
      <c r="Z31">
        <v>7.12</v>
      </c>
      <c r="AA31" t="s">
        <v>49</v>
      </c>
      <c r="AB31">
        <v>31.28</v>
      </c>
      <c r="AC31">
        <v>32</v>
      </c>
    </row>
    <row r="32" spans="1:29" x14ac:dyDescent="0.25">
      <c r="A32" t="str">
        <f xml:space="preserve"> TableAxG[[#This Row],[age_group]] &amp; "|" &amp; TableAxG[[#This Row],[gender]] &amp; "|" &amp; TableAxG[[#This Row],[variable]]</f>
        <v>70-79|1|WQ_NO_r</v>
      </c>
      <c r="B32" t="s">
        <v>30</v>
      </c>
      <c r="C32">
        <v>1</v>
      </c>
      <c r="D32" t="s">
        <v>44</v>
      </c>
      <c r="E32">
        <v>456</v>
      </c>
      <c r="F32">
        <v>886</v>
      </c>
      <c r="G32" t="s">
        <v>45</v>
      </c>
      <c r="H32">
        <v>50.03</v>
      </c>
      <c r="I32">
        <v>12.6</v>
      </c>
      <c r="J32" t="s">
        <v>46</v>
      </c>
      <c r="K32">
        <v>29.36</v>
      </c>
      <c r="L32">
        <v>29</v>
      </c>
      <c r="O32" t="str">
        <f xml:space="preserve"> TableAxGxE[[#This Row],[age_group]] &amp; "|" &amp; TableAxGxE[[#This Row],[gender]] &amp; "|" &amp; TableAxGxE[[#This Row],[education]] &amp; "|" &amp; TableAxGxE[[#This Row],[variable]]</f>
        <v>30-39|1|3|WQ_NO_r</v>
      </c>
      <c r="P32" t="s">
        <v>26</v>
      </c>
      <c r="Q32">
        <v>1</v>
      </c>
      <c r="R32">
        <v>3</v>
      </c>
      <c r="S32" t="s">
        <v>44</v>
      </c>
      <c r="T32">
        <v>1</v>
      </c>
      <c r="U32">
        <v>431</v>
      </c>
      <c r="V32">
        <v>645</v>
      </c>
      <c r="W32" t="s">
        <v>45</v>
      </c>
      <c r="X32">
        <v>431</v>
      </c>
      <c r="Y32">
        <v>50.36</v>
      </c>
      <c r="Z32">
        <v>12.97</v>
      </c>
      <c r="AA32" t="s">
        <v>46</v>
      </c>
      <c r="AB32">
        <v>29.08</v>
      </c>
      <c r="AC32">
        <v>29</v>
      </c>
    </row>
    <row r="33" spans="1:29" x14ac:dyDescent="0.25">
      <c r="A33" t="str">
        <f xml:space="preserve"> TableAxG[[#This Row],[age_group]] &amp; "|" &amp; TableAxG[[#This Row],[gender]] &amp; "|" &amp; TableAxG[[#This Row],[variable]]</f>
        <v>70-79|1|WQ_DE_r</v>
      </c>
      <c r="B33" t="s">
        <v>30</v>
      </c>
      <c r="C33">
        <v>1</v>
      </c>
      <c r="D33" t="s">
        <v>47</v>
      </c>
      <c r="E33">
        <v>456</v>
      </c>
      <c r="F33">
        <v>886</v>
      </c>
      <c r="G33" t="s">
        <v>45</v>
      </c>
      <c r="H33">
        <v>12.58</v>
      </c>
      <c r="I33">
        <v>3.96</v>
      </c>
      <c r="J33" t="s">
        <v>46</v>
      </c>
      <c r="K33">
        <v>6.09</v>
      </c>
      <c r="L33">
        <v>6</v>
      </c>
      <c r="O33" t="str">
        <f xml:space="preserve"> TableAxGxE[[#This Row],[age_group]] &amp; "|" &amp; TableAxGxE[[#This Row],[gender]] &amp; "|" &amp; TableAxGxE[[#This Row],[education]] &amp; "|" &amp; TableAxGxE[[#This Row],[variable]]</f>
        <v>30-39|1|3|WQ_DE_r</v>
      </c>
      <c r="P33" t="s">
        <v>26</v>
      </c>
      <c r="Q33">
        <v>1</v>
      </c>
      <c r="R33">
        <v>3</v>
      </c>
      <c r="S33" t="s">
        <v>47</v>
      </c>
      <c r="T33">
        <v>1</v>
      </c>
      <c r="U33">
        <v>431</v>
      </c>
      <c r="V33">
        <v>645</v>
      </c>
      <c r="W33" t="s">
        <v>45</v>
      </c>
      <c r="X33">
        <v>431</v>
      </c>
      <c r="Y33">
        <v>11.52</v>
      </c>
      <c r="Z33">
        <v>4.2300000000000004</v>
      </c>
      <c r="AA33" t="s">
        <v>46</v>
      </c>
      <c r="AB33">
        <v>4.57</v>
      </c>
      <c r="AC33">
        <v>4</v>
      </c>
    </row>
    <row r="34" spans="1:29" x14ac:dyDescent="0.25">
      <c r="A34" t="str">
        <f xml:space="preserve"> TableAxG[[#This Row],[age_group]] &amp; "|" &amp; TableAxG[[#This Row],[gender]] &amp; "|" &amp; TableAxG[[#This Row],[variable]]</f>
        <v>70-79|1|WQ_SA_r</v>
      </c>
      <c r="B34" t="s">
        <v>30</v>
      </c>
      <c r="C34">
        <v>1</v>
      </c>
      <c r="D34" t="s">
        <v>48</v>
      </c>
      <c r="E34">
        <v>456</v>
      </c>
      <c r="F34">
        <v>886</v>
      </c>
      <c r="G34" t="s">
        <v>45</v>
      </c>
      <c r="H34">
        <v>26.75</v>
      </c>
      <c r="I34">
        <v>10.9</v>
      </c>
      <c r="J34" t="s">
        <v>49</v>
      </c>
      <c r="K34">
        <v>44.63</v>
      </c>
      <c r="L34">
        <v>45</v>
      </c>
      <c r="O34" t="str">
        <f xml:space="preserve"> TableAxGxE[[#This Row],[age_group]] &amp; "|" &amp; TableAxGxE[[#This Row],[gender]] &amp; "|" &amp; TableAxGxE[[#This Row],[education]] &amp; "|" &amp; TableAxGxE[[#This Row],[variable]]</f>
        <v>30-39|1|3|WQ_SA_r</v>
      </c>
      <c r="P34" t="s">
        <v>26</v>
      </c>
      <c r="Q34">
        <v>1</v>
      </c>
      <c r="R34">
        <v>3</v>
      </c>
      <c r="S34" t="s">
        <v>48</v>
      </c>
      <c r="T34">
        <v>1</v>
      </c>
      <c r="U34">
        <v>431</v>
      </c>
      <c r="V34">
        <v>645</v>
      </c>
      <c r="W34" t="s">
        <v>45</v>
      </c>
      <c r="X34">
        <v>431</v>
      </c>
      <c r="Y34">
        <v>23.27</v>
      </c>
      <c r="Z34">
        <v>10.130000000000001</v>
      </c>
      <c r="AA34" t="s">
        <v>49</v>
      </c>
      <c r="AB34">
        <v>39.880000000000003</v>
      </c>
      <c r="AC34">
        <v>40</v>
      </c>
    </row>
    <row r="35" spans="1:29" x14ac:dyDescent="0.25">
      <c r="A35" t="str">
        <f xml:space="preserve"> TableAxG[[#This Row],[age_group]] &amp; "|" &amp; TableAxG[[#This Row],[gender]] &amp; "|" &amp; TableAxG[[#This Row],[variable]]</f>
        <v>70-79|2|WQ_NO_r</v>
      </c>
      <c r="B35" t="s">
        <v>30</v>
      </c>
      <c r="C35">
        <v>2</v>
      </c>
      <c r="D35" t="s">
        <v>44</v>
      </c>
      <c r="E35">
        <v>430</v>
      </c>
      <c r="F35">
        <v>886</v>
      </c>
      <c r="G35" t="s">
        <v>45</v>
      </c>
      <c r="H35">
        <v>57.58</v>
      </c>
      <c r="I35">
        <v>10.42</v>
      </c>
      <c r="J35" t="s">
        <v>46</v>
      </c>
      <c r="K35">
        <v>40.49</v>
      </c>
      <c r="L35">
        <v>40</v>
      </c>
      <c r="O35" t="str">
        <f xml:space="preserve"> TableAxGxE[[#This Row],[age_group]] &amp; "|" &amp; TableAxGxE[[#This Row],[gender]] &amp; "|" &amp; TableAxGxE[[#This Row],[education]] &amp; "|" &amp; TableAxGxE[[#This Row],[variable]]</f>
        <v>30-39|1|4|WQ_NO_r</v>
      </c>
      <c r="P35" t="s">
        <v>26</v>
      </c>
      <c r="Q35">
        <v>1</v>
      </c>
      <c r="R35">
        <v>4</v>
      </c>
      <c r="S35" t="s">
        <v>44</v>
      </c>
      <c r="T35">
        <v>7</v>
      </c>
      <c r="U35">
        <v>431</v>
      </c>
      <c r="V35">
        <v>645</v>
      </c>
      <c r="W35" t="s">
        <v>45</v>
      </c>
      <c r="X35">
        <v>431</v>
      </c>
      <c r="Y35">
        <v>50.36</v>
      </c>
      <c r="Z35">
        <v>12.97</v>
      </c>
      <c r="AA35" t="s">
        <v>46</v>
      </c>
      <c r="AB35">
        <v>29.08</v>
      </c>
      <c r="AC35">
        <v>29</v>
      </c>
    </row>
    <row r="36" spans="1:29" x14ac:dyDescent="0.25">
      <c r="A36" t="str">
        <f xml:space="preserve"> TableAxG[[#This Row],[age_group]] &amp; "|" &amp; TableAxG[[#This Row],[gender]] &amp; "|" &amp; TableAxG[[#This Row],[variable]]</f>
        <v>70-79|2|WQ_DE_r</v>
      </c>
      <c r="B36" t="s">
        <v>30</v>
      </c>
      <c r="C36">
        <v>2</v>
      </c>
      <c r="D36" t="s">
        <v>47</v>
      </c>
      <c r="E36">
        <v>430</v>
      </c>
      <c r="F36">
        <v>886</v>
      </c>
      <c r="G36" t="s">
        <v>45</v>
      </c>
      <c r="H36">
        <v>15.07</v>
      </c>
      <c r="I36">
        <v>3.13</v>
      </c>
      <c r="J36" t="s">
        <v>46</v>
      </c>
      <c r="K36">
        <v>9.94</v>
      </c>
      <c r="L36">
        <v>9</v>
      </c>
      <c r="O36" t="str">
        <f xml:space="preserve"> TableAxGxE[[#This Row],[age_group]] &amp; "|" &amp; TableAxGxE[[#This Row],[gender]] &amp; "|" &amp; TableAxGxE[[#This Row],[education]] &amp; "|" &amp; TableAxGxE[[#This Row],[variable]]</f>
        <v>30-39|1|4|WQ_DE_r</v>
      </c>
      <c r="P36" t="s">
        <v>26</v>
      </c>
      <c r="Q36">
        <v>1</v>
      </c>
      <c r="R36">
        <v>4</v>
      </c>
      <c r="S36" t="s">
        <v>47</v>
      </c>
      <c r="T36">
        <v>7</v>
      </c>
      <c r="U36">
        <v>431</v>
      </c>
      <c r="V36">
        <v>645</v>
      </c>
      <c r="W36" t="s">
        <v>45</v>
      </c>
      <c r="X36">
        <v>431</v>
      </c>
      <c r="Y36">
        <v>11.52</v>
      </c>
      <c r="Z36">
        <v>4.2300000000000004</v>
      </c>
      <c r="AA36" t="s">
        <v>46</v>
      </c>
      <c r="AB36">
        <v>4.57</v>
      </c>
      <c r="AC36">
        <v>4</v>
      </c>
    </row>
    <row r="37" spans="1:29" x14ac:dyDescent="0.25">
      <c r="A37" t="str">
        <f xml:space="preserve"> TableAxG[[#This Row],[age_group]] &amp; "|" &amp; TableAxG[[#This Row],[gender]] &amp; "|" &amp; TableAxG[[#This Row],[variable]]</f>
        <v>70-79|2|WQ_SA_r</v>
      </c>
      <c r="B37" t="s">
        <v>30</v>
      </c>
      <c r="C37">
        <v>2</v>
      </c>
      <c r="D37" t="s">
        <v>48</v>
      </c>
      <c r="E37">
        <v>430</v>
      </c>
      <c r="F37">
        <v>886</v>
      </c>
      <c r="G37" t="s">
        <v>45</v>
      </c>
      <c r="H37">
        <v>21.75</v>
      </c>
      <c r="I37">
        <v>9.3800000000000008</v>
      </c>
      <c r="J37" t="s">
        <v>49</v>
      </c>
      <c r="K37">
        <v>37.14</v>
      </c>
      <c r="L37">
        <v>38</v>
      </c>
      <c r="O37" t="str">
        <f xml:space="preserve"> TableAxGxE[[#This Row],[age_group]] &amp; "|" &amp; TableAxGxE[[#This Row],[gender]] &amp; "|" &amp; TableAxGxE[[#This Row],[education]] &amp; "|" &amp; TableAxGxE[[#This Row],[variable]]</f>
        <v>30-39|1|4|WQ_SA_r</v>
      </c>
      <c r="P37" t="s">
        <v>26</v>
      </c>
      <c r="Q37">
        <v>1</v>
      </c>
      <c r="R37">
        <v>4</v>
      </c>
      <c r="S37" t="s">
        <v>48</v>
      </c>
      <c r="T37">
        <v>7</v>
      </c>
      <c r="U37">
        <v>431</v>
      </c>
      <c r="V37">
        <v>645</v>
      </c>
      <c r="W37" t="s">
        <v>45</v>
      </c>
      <c r="X37">
        <v>431</v>
      </c>
      <c r="Y37">
        <v>23.27</v>
      </c>
      <c r="Z37">
        <v>10.130000000000001</v>
      </c>
      <c r="AA37" t="s">
        <v>49</v>
      </c>
      <c r="AB37">
        <v>39.880000000000003</v>
      </c>
      <c r="AC37">
        <v>40</v>
      </c>
    </row>
    <row r="38" spans="1:29" x14ac:dyDescent="0.25">
      <c r="A38" t="str">
        <f xml:space="preserve"> TableAxG[[#This Row],[age_group]] &amp; "|" &amp; TableAxG[[#This Row],[gender]] &amp; "|" &amp; TableAxG[[#This Row],[variable]]</f>
        <v>80-100|1|WQ_NO_r</v>
      </c>
      <c r="B38" t="s">
        <v>31</v>
      </c>
      <c r="C38">
        <v>1</v>
      </c>
      <c r="D38" t="s">
        <v>44</v>
      </c>
      <c r="E38">
        <v>51</v>
      </c>
      <c r="F38">
        <v>111</v>
      </c>
      <c r="G38" t="s">
        <v>45</v>
      </c>
      <c r="H38">
        <v>50.47</v>
      </c>
      <c r="I38">
        <v>12.22</v>
      </c>
      <c r="J38" t="s">
        <v>46</v>
      </c>
      <c r="K38">
        <v>30.43</v>
      </c>
      <c r="L38">
        <v>30</v>
      </c>
      <c r="O38" t="str">
        <f xml:space="preserve"> TableAxGxE[[#This Row],[age_group]] &amp; "|" &amp; TableAxGxE[[#This Row],[gender]] &amp; "|" &amp; TableAxGxE[[#This Row],[education]] &amp; "|" &amp; TableAxGxE[[#This Row],[variable]]</f>
        <v>30-39|1|5|WQ_NO_r</v>
      </c>
      <c r="P38" t="s">
        <v>26</v>
      </c>
      <c r="Q38">
        <v>1</v>
      </c>
      <c r="R38">
        <v>5</v>
      </c>
      <c r="S38" t="s">
        <v>44</v>
      </c>
      <c r="T38">
        <v>49</v>
      </c>
      <c r="U38">
        <v>431</v>
      </c>
      <c r="V38">
        <v>645</v>
      </c>
      <c r="W38" t="s">
        <v>53</v>
      </c>
      <c r="X38">
        <v>49</v>
      </c>
      <c r="Y38">
        <v>50.59</v>
      </c>
      <c r="Z38">
        <v>14.03</v>
      </c>
      <c r="AA38" t="s">
        <v>46</v>
      </c>
      <c r="AB38">
        <v>27.59</v>
      </c>
      <c r="AC38">
        <v>27</v>
      </c>
    </row>
    <row r="39" spans="1:29" x14ac:dyDescent="0.25">
      <c r="A39" t="str">
        <f xml:space="preserve"> TableAxG[[#This Row],[age_group]] &amp; "|" &amp; TableAxG[[#This Row],[gender]] &amp; "|" &amp; TableAxG[[#This Row],[variable]]</f>
        <v>80-100|1|WQ_DE_r</v>
      </c>
      <c r="B39" t="s">
        <v>31</v>
      </c>
      <c r="C39">
        <v>1</v>
      </c>
      <c r="D39" t="s">
        <v>47</v>
      </c>
      <c r="E39">
        <v>51</v>
      </c>
      <c r="F39">
        <v>111</v>
      </c>
      <c r="G39" t="s">
        <v>45</v>
      </c>
      <c r="H39">
        <v>12.53</v>
      </c>
      <c r="I39">
        <v>3.55</v>
      </c>
      <c r="J39" t="s">
        <v>46</v>
      </c>
      <c r="K39">
        <v>6.71</v>
      </c>
      <c r="L39">
        <v>6</v>
      </c>
      <c r="O39" t="str">
        <f xml:space="preserve"> TableAxGxE[[#This Row],[age_group]] &amp; "|" &amp; TableAxGxE[[#This Row],[gender]] &amp; "|" &amp; TableAxGxE[[#This Row],[education]] &amp; "|" &amp; TableAxGxE[[#This Row],[variable]]</f>
        <v>30-39|1|5|WQ_DE_r</v>
      </c>
      <c r="P39" t="s">
        <v>26</v>
      </c>
      <c r="Q39">
        <v>1</v>
      </c>
      <c r="R39">
        <v>5</v>
      </c>
      <c r="S39" t="s">
        <v>47</v>
      </c>
      <c r="T39">
        <v>49</v>
      </c>
      <c r="U39">
        <v>431</v>
      </c>
      <c r="V39">
        <v>645</v>
      </c>
      <c r="W39" t="s">
        <v>53</v>
      </c>
      <c r="X39">
        <v>49</v>
      </c>
      <c r="Y39">
        <v>11.18</v>
      </c>
      <c r="Z39">
        <v>4.76</v>
      </c>
      <c r="AA39" t="s">
        <v>46</v>
      </c>
      <c r="AB39">
        <v>3.37</v>
      </c>
      <c r="AC39">
        <v>3</v>
      </c>
    </row>
    <row r="40" spans="1:29" x14ac:dyDescent="0.25">
      <c r="A40" t="str">
        <f xml:space="preserve"> TableAxG[[#This Row],[age_group]] &amp; "|" &amp; TableAxG[[#This Row],[gender]] &amp; "|" &amp; TableAxG[[#This Row],[variable]]</f>
        <v>80-100|1|WQ_SA_r</v>
      </c>
      <c r="B40" t="s">
        <v>31</v>
      </c>
      <c r="C40">
        <v>1</v>
      </c>
      <c r="D40" t="s">
        <v>48</v>
      </c>
      <c r="E40">
        <v>51</v>
      </c>
      <c r="F40">
        <v>111</v>
      </c>
      <c r="G40" t="s">
        <v>45</v>
      </c>
      <c r="H40">
        <v>26.78</v>
      </c>
      <c r="I40">
        <v>12.12</v>
      </c>
      <c r="J40" t="s">
        <v>49</v>
      </c>
      <c r="K40">
        <v>46.67</v>
      </c>
      <c r="L40">
        <v>47</v>
      </c>
      <c r="O40" t="str">
        <f xml:space="preserve"> TableAxGxE[[#This Row],[age_group]] &amp; "|" &amp; TableAxGxE[[#This Row],[gender]] &amp; "|" &amp; TableAxGxE[[#This Row],[education]] &amp; "|" &amp; TableAxGxE[[#This Row],[variable]]</f>
        <v>30-39|1|5|WQ_SA_r</v>
      </c>
      <c r="P40" t="s">
        <v>26</v>
      </c>
      <c r="Q40">
        <v>1</v>
      </c>
      <c r="R40">
        <v>5</v>
      </c>
      <c r="S40" t="s">
        <v>48</v>
      </c>
      <c r="T40">
        <v>49</v>
      </c>
      <c r="U40">
        <v>431</v>
      </c>
      <c r="V40">
        <v>645</v>
      </c>
      <c r="W40" t="s">
        <v>53</v>
      </c>
      <c r="X40">
        <v>49</v>
      </c>
      <c r="Y40">
        <v>26.71</v>
      </c>
      <c r="Z40">
        <v>12.16</v>
      </c>
      <c r="AA40" t="s">
        <v>49</v>
      </c>
      <c r="AB40">
        <v>46.65</v>
      </c>
      <c r="AC40">
        <v>47</v>
      </c>
    </row>
    <row r="41" spans="1:29" x14ac:dyDescent="0.25">
      <c r="A41" t="str">
        <f xml:space="preserve"> TableAxG[[#This Row],[age_group]] &amp; "|" &amp; TableAxG[[#This Row],[gender]] &amp; "|" &amp; TableAxG[[#This Row],[variable]]</f>
        <v>80-100|2|WQ_NO_r</v>
      </c>
      <c r="B41" t="s">
        <v>31</v>
      </c>
      <c r="C41">
        <v>2</v>
      </c>
      <c r="D41" t="s">
        <v>44</v>
      </c>
      <c r="E41">
        <v>60</v>
      </c>
      <c r="F41">
        <v>111</v>
      </c>
      <c r="G41" t="s">
        <v>45</v>
      </c>
      <c r="H41">
        <v>55.6</v>
      </c>
      <c r="I41">
        <v>12.44</v>
      </c>
      <c r="J41" t="s">
        <v>46</v>
      </c>
      <c r="K41">
        <v>35.19</v>
      </c>
      <c r="L41">
        <v>35</v>
      </c>
      <c r="O41" t="str">
        <f xml:space="preserve"> TableAxGxE[[#This Row],[age_group]] &amp; "|" &amp; TableAxGxE[[#This Row],[gender]] &amp; "|" &amp; TableAxGxE[[#This Row],[education]] &amp; "|" &amp; TableAxGxE[[#This Row],[variable]]</f>
        <v>30-39|1|6|WQ_NO_r</v>
      </c>
      <c r="P41" t="s">
        <v>26</v>
      </c>
      <c r="Q41">
        <v>1</v>
      </c>
      <c r="R41">
        <v>6</v>
      </c>
      <c r="S41" t="s">
        <v>44</v>
      </c>
      <c r="T41">
        <v>156</v>
      </c>
      <c r="U41">
        <v>431</v>
      </c>
      <c r="V41">
        <v>645</v>
      </c>
      <c r="W41" t="s">
        <v>53</v>
      </c>
      <c r="X41">
        <v>156</v>
      </c>
      <c r="Y41">
        <v>52.06</v>
      </c>
      <c r="Z41">
        <v>11.79</v>
      </c>
      <c r="AA41" t="s">
        <v>46</v>
      </c>
      <c r="AB41">
        <v>32.72</v>
      </c>
      <c r="AC41">
        <v>32</v>
      </c>
    </row>
    <row r="42" spans="1:29" x14ac:dyDescent="0.25">
      <c r="A42" t="str">
        <f xml:space="preserve"> TableAxG[[#This Row],[age_group]] &amp; "|" &amp; TableAxG[[#This Row],[gender]] &amp; "|" &amp; TableAxG[[#This Row],[variable]]</f>
        <v>80-100|2|WQ_DE_r</v>
      </c>
      <c r="B42" t="s">
        <v>31</v>
      </c>
      <c r="C42">
        <v>2</v>
      </c>
      <c r="D42" t="s">
        <v>47</v>
      </c>
      <c r="E42">
        <v>60</v>
      </c>
      <c r="F42">
        <v>111</v>
      </c>
      <c r="G42" t="s">
        <v>45</v>
      </c>
      <c r="H42">
        <v>14.82</v>
      </c>
      <c r="I42">
        <v>2.96</v>
      </c>
      <c r="J42" t="s">
        <v>46</v>
      </c>
      <c r="K42">
        <v>9.9600000000000009</v>
      </c>
      <c r="L42">
        <v>9</v>
      </c>
      <c r="O42" t="str">
        <f xml:space="preserve"> TableAxGxE[[#This Row],[age_group]] &amp; "|" &amp; TableAxGxE[[#This Row],[gender]] &amp; "|" &amp; TableAxGxE[[#This Row],[education]] &amp; "|" &amp; TableAxGxE[[#This Row],[variable]]</f>
        <v>30-39|1|6|WQ_DE_r</v>
      </c>
      <c r="P42" t="s">
        <v>26</v>
      </c>
      <c r="Q42">
        <v>1</v>
      </c>
      <c r="R42">
        <v>6</v>
      </c>
      <c r="S42" t="s">
        <v>47</v>
      </c>
      <c r="T42">
        <v>156</v>
      </c>
      <c r="U42">
        <v>431</v>
      </c>
      <c r="V42">
        <v>645</v>
      </c>
      <c r="W42" t="s">
        <v>53</v>
      </c>
      <c r="X42">
        <v>156</v>
      </c>
      <c r="Y42">
        <v>11.44</v>
      </c>
      <c r="Z42">
        <v>4.12</v>
      </c>
      <c r="AA42" t="s">
        <v>46</v>
      </c>
      <c r="AB42">
        <v>4.6900000000000004</v>
      </c>
      <c r="AC42">
        <v>4</v>
      </c>
    </row>
    <row r="43" spans="1:29" x14ac:dyDescent="0.25">
      <c r="A43" t="str">
        <f xml:space="preserve"> TableAxG[[#This Row],[age_group]] &amp; "|" &amp; TableAxG[[#This Row],[gender]] &amp; "|" &amp; TableAxG[[#This Row],[variable]]</f>
        <v>80-100|2|WQ_SA_r</v>
      </c>
      <c r="B43" t="s">
        <v>31</v>
      </c>
      <c r="C43">
        <v>2</v>
      </c>
      <c r="D43" t="s">
        <v>48</v>
      </c>
      <c r="E43">
        <v>60</v>
      </c>
      <c r="F43">
        <v>111</v>
      </c>
      <c r="G43" t="s">
        <v>45</v>
      </c>
      <c r="H43">
        <v>23.6</v>
      </c>
      <c r="I43">
        <v>10.039999999999999</v>
      </c>
      <c r="J43" t="s">
        <v>49</v>
      </c>
      <c r="K43">
        <v>40.07</v>
      </c>
      <c r="L43">
        <v>41</v>
      </c>
      <c r="O43" t="str">
        <f xml:space="preserve"> TableAxGxE[[#This Row],[age_group]] &amp; "|" &amp; TableAxGxE[[#This Row],[gender]] &amp; "|" &amp; TableAxGxE[[#This Row],[education]] &amp; "|" &amp; TableAxGxE[[#This Row],[variable]]</f>
        <v>30-39|1|6|WQ_SA_r</v>
      </c>
      <c r="P43" t="s">
        <v>26</v>
      </c>
      <c r="Q43">
        <v>1</v>
      </c>
      <c r="R43">
        <v>6</v>
      </c>
      <c r="S43" t="s">
        <v>48</v>
      </c>
      <c r="T43">
        <v>156</v>
      </c>
      <c r="U43">
        <v>431</v>
      </c>
      <c r="V43">
        <v>645</v>
      </c>
      <c r="W43" t="s">
        <v>53</v>
      </c>
      <c r="X43">
        <v>156</v>
      </c>
      <c r="Y43">
        <v>22.35</v>
      </c>
      <c r="Z43">
        <v>9.75</v>
      </c>
      <c r="AA43" t="s">
        <v>49</v>
      </c>
      <c r="AB43">
        <v>38.35</v>
      </c>
      <c r="AC43">
        <v>39</v>
      </c>
    </row>
    <row r="44" spans="1:29" x14ac:dyDescent="0.25">
      <c r="O44" t="str">
        <f xml:space="preserve"> TableAxGxE[[#This Row],[age_group]] &amp; "|" &amp; TableAxGxE[[#This Row],[gender]] &amp; "|" &amp; TableAxGxE[[#This Row],[education]] &amp; "|" &amp; TableAxGxE[[#This Row],[variable]]</f>
        <v>30-39|1|7|WQ_NO_r</v>
      </c>
      <c r="P44" t="s">
        <v>26</v>
      </c>
      <c r="Q44">
        <v>1</v>
      </c>
      <c r="R44">
        <v>7</v>
      </c>
      <c r="S44" t="s">
        <v>44</v>
      </c>
      <c r="T44">
        <v>218</v>
      </c>
      <c r="U44">
        <v>431</v>
      </c>
      <c r="V44">
        <v>645</v>
      </c>
      <c r="W44" t="s">
        <v>53</v>
      </c>
      <c r="X44">
        <v>218</v>
      </c>
      <c r="Y44">
        <v>49.13</v>
      </c>
      <c r="Z44">
        <v>13.44</v>
      </c>
      <c r="AA44" t="s">
        <v>46</v>
      </c>
      <c r="AB44">
        <v>27.09</v>
      </c>
      <c r="AC44">
        <v>27</v>
      </c>
    </row>
    <row r="45" spans="1:29" x14ac:dyDescent="0.25">
      <c r="O45" t="str">
        <f xml:space="preserve"> TableAxGxE[[#This Row],[age_group]] &amp; "|" &amp; TableAxGxE[[#This Row],[gender]] &amp; "|" &amp; TableAxGxE[[#This Row],[education]] &amp; "|" &amp; TableAxGxE[[#This Row],[variable]]</f>
        <v>30-39|1|7|WQ_DE_r</v>
      </c>
      <c r="P45" t="s">
        <v>26</v>
      </c>
      <c r="Q45">
        <v>1</v>
      </c>
      <c r="R45">
        <v>7</v>
      </c>
      <c r="S45" t="s">
        <v>47</v>
      </c>
      <c r="T45">
        <v>218</v>
      </c>
      <c r="U45">
        <v>431</v>
      </c>
      <c r="V45">
        <v>645</v>
      </c>
      <c r="W45" t="s">
        <v>53</v>
      </c>
      <c r="X45">
        <v>218</v>
      </c>
      <c r="Y45">
        <v>11.66</v>
      </c>
      <c r="Z45">
        <v>4.21</v>
      </c>
      <c r="AA45" t="s">
        <v>46</v>
      </c>
      <c r="AB45">
        <v>4.76</v>
      </c>
      <c r="AC45">
        <v>4</v>
      </c>
    </row>
    <row r="46" spans="1:29" x14ac:dyDescent="0.25">
      <c r="O46" t="str">
        <f xml:space="preserve"> TableAxGxE[[#This Row],[age_group]] &amp; "|" &amp; TableAxGxE[[#This Row],[gender]] &amp; "|" &amp; TableAxGxE[[#This Row],[education]] &amp; "|" &amp; TableAxGxE[[#This Row],[variable]]</f>
        <v>30-39|1|7|WQ_SA_r</v>
      </c>
      <c r="P46" t="s">
        <v>26</v>
      </c>
      <c r="Q46">
        <v>1</v>
      </c>
      <c r="R46">
        <v>7</v>
      </c>
      <c r="S46" t="s">
        <v>48</v>
      </c>
      <c r="T46">
        <v>218</v>
      </c>
      <c r="U46">
        <v>431</v>
      </c>
      <c r="V46">
        <v>645</v>
      </c>
      <c r="W46" t="s">
        <v>53</v>
      </c>
      <c r="X46">
        <v>218</v>
      </c>
      <c r="Y46">
        <v>22.89</v>
      </c>
      <c r="Z46">
        <v>9.61</v>
      </c>
      <c r="AA46" t="s">
        <v>49</v>
      </c>
      <c r="AB46">
        <v>38.659999999999997</v>
      </c>
      <c r="AC46">
        <v>39</v>
      </c>
    </row>
    <row r="47" spans="1:29" x14ac:dyDescent="0.25">
      <c r="O47" t="str">
        <f xml:space="preserve"> TableAxGxE[[#This Row],[age_group]] &amp; "|" &amp; TableAxGxE[[#This Row],[gender]] &amp; "|" &amp; TableAxGxE[[#This Row],[education]] &amp; "|" &amp; TableAxGxE[[#This Row],[variable]]</f>
        <v>30-39|2|4|WQ_NO_r</v>
      </c>
      <c r="P47" t="s">
        <v>26</v>
      </c>
      <c r="Q47">
        <v>2</v>
      </c>
      <c r="R47">
        <v>4</v>
      </c>
      <c r="S47" t="s">
        <v>44</v>
      </c>
      <c r="T47">
        <v>4</v>
      </c>
      <c r="U47">
        <v>214</v>
      </c>
      <c r="V47">
        <v>645</v>
      </c>
      <c r="W47" t="s">
        <v>45</v>
      </c>
      <c r="X47">
        <v>214</v>
      </c>
      <c r="Y47">
        <v>59.2</v>
      </c>
      <c r="Z47">
        <v>9.56</v>
      </c>
      <c r="AA47" t="s">
        <v>46</v>
      </c>
      <c r="AB47">
        <v>43.52</v>
      </c>
      <c r="AC47">
        <v>43</v>
      </c>
    </row>
    <row r="48" spans="1:29" x14ac:dyDescent="0.25">
      <c r="O48" t="str">
        <f xml:space="preserve"> TableAxGxE[[#This Row],[age_group]] &amp; "|" &amp; TableAxGxE[[#This Row],[gender]] &amp; "|" &amp; TableAxGxE[[#This Row],[education]] &amp; "|" &amp; TableAxGxE[[#This Row],[variable]]</f>
        <v>30-39|2|4|WQ_DE_r</v>
      </c>
      <c r="P48" t="s">
        <v>26</v>
      </c>
      <c r="Q48">
        <v>2</v>
      </c>
      <c r="R48">
        <v>4</v>
      </c>
      <c r="S48" t="s">
        <v>47</v>
      </c>
      <c r="T48">
        <v>4</v>
      </c>
      <c r="U48">
        <v>214</v>
      </c>
      <c r="V48">
        <v>645</v>
      </c>
      <c r="W48" t="s">
        <v>45</v>
      </c>
      <c r="X48">
        <v>214</v>
      </c>
      <c r="Y48">
        <v>14.82</v>
      </c>
      <c r="Z48">
        <v>3.19</v>
      </c>
      <c r="AA48" t="s">
        <v>46</v>
      </c>
      <c r="AB48">
        <v>9.59</v>
      </c>
      <c r="AC48">
        <v>9</v>
      </c>
    </row>
    <row r="49" spans="15:29" x14ac:dyDescent="0.25">
      <c r="O49" t="str">
        <f xml:space="preserve"> TableAxGxE[[#This Row],[age_group]] &amp; "|" &amp; TableAxGxE[[#This Row],[gender]] &amp; "|" &amp; TableAxGxE[[#This Row],[education]] &amp; "|" &amp; TableAxGxE[[#This Row],[variable]]</f>
        <v>30-39|2|4|WQ_SA_r</v>
      </c>
      <c r="P49" t="s">
        <v>26</v>
      </c>
      <c r="Q49">
        <v>2</v>
      </c>
      <c r="R49">
        <v>4</v>
      </c>
      <c r="S49" t="s">
        <v>48</v>
      </c>
      <c r="T49">
        <v>4</v>
      </c>
      <c r="U49">
        <v>214</v>
      </c>
      <c r="V49">
        <v>645</v>
      </c>
      <c r="W49" t="s">
        <v>45</v>
      </c>
      <c r="X49">
        <v>214</v>
      </c>
      <c r="Y49">
        <v>18.43</v>
      </c>
      <c r="Z49">
        <v>7.9</v>
      </c>
      <c r="AA49" t="s">
        <v>49</v>
      </c>
      <c r="AB49">
        <v>31.38</v>
      </c>
      <c r="AC49">
        <v>32</v>
      </c>
    </row>
    <row r="50" spans="15:29" x14ac:dyDescent="0.25">
      <c r="O50" t="str">
        <f xml:space="preserve"> TableAxGxE[[#This Row],[age_group]] &amp; "|" &amp; TableAxGxE[[#This Row],[gender]] &amp; "|" &amp; TableAxGxE[[#This Row],[education]] &amp; "|" &amp; TableAxGxE[[#This Row],[variable]]</f>
        <v>30-39|2|5|WQ_NO_r</v>
      </c>
      <c r="P50" t="s">
        <v>26</v>
      </c>
      <c r="Q50">
        <v>2</v>
      </c>
      <c r="R50">
        <v>5</v>
      </c>
      <c r="S50" t="s">
        <v>44</v>
      </c>
      <c r="T50">
        <v>45</v>
      </c>
      <c r="U50">
        <v>214</v>
      </c>
      <c r="V50">
        <v>645</v>
      </c>
      <c r="W50" t="s">
        <v>53</v>
      </c>
      <c r="X50">
        <v>45</v>
      </c>
      <c r="Y50">
        <v>60.33</v>
      </c>
      <c r="Z50">
        <v>8.15</v>
      </c>
      <c r="AA50" t="s">
        <v>46</v>
      </c>
      <c r="AB50">
        <v>46.96</v>
      </c>
      <c r="AC50">
        <v>46</v>
      </c>
    </row>
    <row r="51" spans="15:29" x14ac:dyDescent="0.25">
      <c r="O51" t="str">
        <f xml:space="preserve"> TableAxGxE[[#This Row],[age_group]] &amp; "|" &amp; TableAxGxE[[#This Row],[gender]] &amp; "|" &amp; TableAxGxE[[#This Row],[education]] &amp; "|" &amp; TableAxGxE[[#This Row],[variable]]</f>
        <v>30-39|2|5|WQ_DE_r</v>
      </c>
      <c r="P51" t="s">
        <v>26</v>
      </c>
      <c r="Q51">
        <v>2</v>
      </c>
      <c r="R51">
        <v>5</v>
      </c>
      <c r="S51" t="s">
        <v>47</v>
      </c>
      <c r="T51">
        <v>45</v>
      </c>
      <c r="U51">
        <v>214</v>
      </c>
      <c r="V51">
        <v>645</v>
      </c>
      <c r="W51" t="s">
        <v>53</v>
      </c>
      <c r="X51">
        <v>45</v>
      </c>
      <c r="Y51">
        <v>15.09</v>
      </c>
      <c r="Z51">
        <v>3.75</v>
      </c>
      <c r="AA51" t="s">
        <v>46</v>
      </c>
      <c r="AB51">
        <v>8.93</v>
      </c>
      <c r="AC51">
        <v>8</v>
      </c>
    </row>
    <row r="52" spans="15:29" x14ac:dyDescent="0.25">
      <c r="O52" t="str">
        <f xml:space="preserve"> TableAxGxE[[#This Row],[age_group]] &amp; "|" &amp; TableAxGxE[[#This Row],[gender]] &amp; "|" &amp; TableAxGxE[[#This Row],[education]] &amp; "|" &amp; TableAxGxE[[#This Row],[variable]]</f>
        <v>30-39|2|5|WQ_SA_r</v>
      </c>
      <c r="P52" t="s">
        <v>26</v>
      </c>
      <c r="Q52">
        <v>2</v>
      </c>
      <c r="R52">
        <v>5</v>
      </c>
      <c r="S52" t="s">
        <v>48</v>
      </c>
      <c r="T52">
        <v>45</v>
      </c>
      <c r="U52">
        <v>214</v>
      </c>
      <c r="V52">
        <v>645</v>
      </c>
      <c r="W52" t="s">
        <v>53</v>
      </c>
      <c r="X52">
        <v>45</v>
      </c>
      <c r="Y52">
        <v>17.13</v>
      </c>
      <c r="Z52">
        <v>8.23</v>
      </c>
      <c r="AA52" t="s">
        <v>49</v>
      </c>
      <c r="AB52">
        <v>30.63</v>
      </c>
      <c r="AC52">
        <v>31</v>
      </c>
    </row>
    <row r="53" spans="15:29" x14ac:dyDescent="0.25">
      <c r="O53" t="str">
        <f xml:space="preserve"> TableAxGxE[[#This Row],[age_group]] &amp; "|" &amp; TableAxGxE[[#This Row],[gender]] &amp; "|" &amp; TableAxGxE[[#This Row],[education]] &amp; "|" &amp; TableAxGxE[[#This Row],[variable]]</f>
        <v>30-39|2|6|WQ_NO_r</v>
      </c>
      <c r="P53" t="s">
        <v>26</v>
      </c>
      <c r="Q53">
        <v>2</v>
      </c>
      <c r="R53">
        <v>6</v>
      </c>
      <c r="S53" t="s">
        <v>44</v>
      </c>
      <c r="T53">
        <v>85</v>
      </c>
      <c r="U53">
        <v>214</v>
      </c>
      <c r="V53">
        <v>645</v>
      </c>
      <c r="W53" t="s">
        <v>53</v>
      </c>
      <c r="X53">
        <v>85</v>
      </c>
      <c r="Y53">
        <v>61.06</v>
      </c>
      <c r="Z53">
        <v>8.2200000000000006</v>
      </c>
      <c r="AA53" t="s">
        <v>46</v>
      </c>
      <c r="AB53">
        <v>47.57</v>
      </c>
      <c r="AC53">
        <v>47</v>
      </c>
    </row>
    <row r="54" spans="15:29" x14ac:dyDescent="0.25">
      <c r="O54" t="str">
        <f xml:space="preserve"> TableAxGxE[[#This Row],[age_group]] &amp; "|" &amp; TableAxGxE[[#This Row],[gender]] &amp; "|" &amp; TableAxGxE[[#This Row],[education]] &amp; "|" &amp; TableAxGxE[[#This Row],[variable]]</f>
        <v>30-39|2|6|WQ_DE_r</v>
      </c>
      <c r="P54" t="s">
        <v>26</v>
      </c>
      <c r="Q54">
        <v>2</v>
      </c>
      <c r="R54">
        <v>6</v>
      </c>
      <c r="S54" t="s">
        <v>47</v>
      </c>
      <c r="T54">
        <v>85</v>
      </c>
      <c r="U54">
        <v>214</v>
      </c>
      <c r="V54">
        <v>645</v>
      </c>
      <c r="W54" t="s">
        <v>53</v>
      </c>
      <c r="X54">
        <v>85</v>
      </c>
      <c r="Y54">
        <v>15.39</v>
      </c>
      <c r="Z54">
        <v>2.5299999999999998</v>
      </c>
      <c r="AA54" t="s">
        <v>46</v>
      </c>
      <c r="AB54">
        <v>11.24</v>
      </c>
      <c r="AC54">
        <v>11</v>
      </c>
    </row>
    <row r="55" spans="15:29" x14ac:dyDescent="0.25">
      <c r="O55" t="str">
        <f xml:space="preserve"> TableAxGxE[[#This Row],[age_group]] &amp; "|" &amp; TableAxGxE[[#This Row],[gender]] &amp; "|" &amp; TableAxGxE[[#This Row],[education]] &amp; "|" &amp; TableAxGxE[[#This Row],[variable]]</f>
        <v>30-39|2|6|WQ_SA_r</v>
      </c>
      <c r="P55" t="s">
        <v>26</v>
      </c>
      <c r="Q55">
        <v>2</v>
      </c>
      <c r="R55">
        <v>6</v>
      </c>
      <c r="S55" t="s">
        <v>48</v>
      </c>
      <c r="T55">
        <v>85</v>
      </c>
      <c r="U55">
        <v>214</v>
      </c>
      <c r="V55">
        <v>645</v>
      </c>
      <c r="W55" t="s">
        <v>53</v>
      </c>
      <c r="X55">
        <v>85</v>
      </c>
      <c r="Y55">
        <v>18.61</v>
      </c>
      <c r="Z55">
        <v>8.1300000000000008</v>
      </c>
      <c r="AA55" t="s">
        <v>49</v>
      </c>
      <c r="AB55">
        <v>31.95</v>
      </c>
      <c r="AC55">
        <v>32</v>
      </c>
    </row>
    <row r="56" spans="15:29" x14ac:dyDescent="0.25">
      <c r="O56" t="str">
        <f xml:space="preserve"> TableAxGxE[[#This Row],[age_group]] &amp; "|" &amp; TableAxGxE[[#This Row],[gender]] &amp; "|" &amp; TableAxGxE[[#This Row],[education]] &amp; "|" &amp; TableAxGxE[[#This Row],[variable]]</f>
        <v>30-39|2|7|WQ_NO_r</v>
      </c>
      <c r="P56" t="s">
        <v>26</v>
      </c>
      <c r="Q56">
        <v>2</v>
      </c>
      <c r="R56">
        <v>7</v>
      </c>
      <c r="S56" t="s">
        <v>44</v>
      </c>
      <c r="T56">
        <v>80</v>
      </c>
      <c r="U56">
        <v>214</v>
      </c>
      <c r="V56">
        <v>645</v>
      </c>
      <c r="W56" t="s">
        <v>53</v>
      </c>
      <c r="X56">
        <v>80</v>
      </c>
      <c r="Y56">
        <v>56.24</v>
      </c>
      <c r="Z56">
        <v>11</v>
      </c>
      <c r="AA56" t="s">
        <v>46</v>
      </c>
      <c r="AB56">
        <v>38.19</v>
      </c>
      <c r="AC56">
        <v>38</v>
      </c>
    </row>
    <row r="57" spans="15:29" x14ac:dyDescent="0.25">
      <c r="O57" t="str">
        <f xml:space="preserve"> TableAxGxE[[#This Row],[age_group]] &amp; "|" &amp; TableAxGxE[[#This Row],[gender]] &amp; "|" &amp; TableAxGxE[[#This Row],[education]] &amp; "|" &amp; TableAxGxE[[#This Row],[variable]]</f>
        <v>30-39|2|7|WQ_DE_r</v>
      </c>
      <c r="P57" t="s">
        <v>26</v>
      </c>
      <c r="Q57">
        <v>2</v>
      </c>
      <c r="R57">
        <v>7</v>
      </c>
      <c r="S57" t="s">
        <v>47</v>
      </c>
      <c r="T57">
        <v>80</v>
      </c>
      <c r="U57">
        <v>214</v>
      </c>
      <c r="V57">
        <v>645</v>
      </c>
      <c r="W57" t="s">
        <v>53</v>
      </c>
      <c r="X57">
        <v>80</v>
      </c>
      <c r="Y57">
        <v>14.01</v>
      </c>
      <c r="Z57">
        <v>3.39</v>
      </c>
      <c r="AA57" t="s">
        <v>46</v>
      </c>
      <c r="AB57">
        <v>8.4499999999999993</v>
      </c>
      <c r="AC57">
        <v>8</v>
      </c>
    </row>
    <row r="58" spans="15:29" x14ac:dyDescent="0.25">
      <c r="O58" t="str">
        <f xml:space="preserve"> TableAxGxE[[#This Row],[age_group]] &amp; "|" &amp; TableAxGxE[[#This Row],[gender]] &amp; "|" &amp; TableAxGxE[[#This Row],[education]] &amp; "|" &amp; TableAxGxE[[#This Row],[variable]]</f>
        <v>30-39|2|7|WQ_SA_r</v>
      </c>
      <c r="P58" t="s">
        <v>26</v>
      </c>
      <c r="Q58">
        <v>2</v>
      </c>
      <c r="R58">
        <v>7</v>
      </c>
      <c r="S58" t="s">
        <v>48</v>
      </c>
      <c r="T58">
        <v>80</v>
      </c>
      <c r="U58">
        <v>214</v>
      </c>
      <c r="V58">
        <v>645</v>
      </c>
      <c r="W58" t="s">
        <v>53</v>
      </c>
      <c r="X58">
        <v>80</v>
      </c>
      <c r="Y58">
        <v>19.18</v>
      </c>
      <c r="Z58">
        <v>7.53</v>
      </c>
      <c r="AA58" t="s">
        <v>49</v>
      </c>
      <c r="AB58">
        <v>31.52</v>
      </c>
      <c r="AC58">
        <v>32</v>
      </c>
    </row>
    <row r="59" spans="15:29" x14ac:dyDescent="0.25">
      <c r="O59" t="str">
        <f xml:space="preserve"> TableAxGxE[[#This Row],[age_group]] &amp; "|" &amp; TableAxGxE[[#This Row],[gender]] &amp; "|" &amp; TableAxGxE[[#This Row],[education]] &amp; "|" &amp; TableAxGxE[[#This Row],[variable]]</f>
        <v>40-49|1|4|WQ_NO_r</v>
      </c>
      <c r="P59" t="s">
        <v>27</v>
      </c>
      <c r="Q59">
        <v>1</v>
      </c>
      <c r="R59">
        <v>4</v>
      </c>
      <c r="S59" t="s">
        <v>44</v>
      </c>
      <c r="T59">
        <v>13</v>
      </c>
      <c r="U59">
        <v>613</v>
      </c>
      <c r="V59">
        <v>907</v>
      </c>
      <c r="W59" t="s">
        <v>45</v>
      </c>
      <c r="X59">
        <v>613</v>
      </c>
      <c r="Y59">
        <v>49.67</v>
      </c>
      <c r="Z59">
        <v>13.71</v>
      </c>
      <c r="AA59" t="s">
        <v>46</v>
      </c>
      <c r="AB59">
        <v>27.18</v>
      </c>
      <c r="AC59">
        <v>27</v>
      </c>
    </row>
    <row r="60" spans="15:29" x14ac:dyDescent="0.25">
      <c r="O60" t="str">
        <f xml:space="preserve"> TableAxGxE[[#This Row],[age_group]] &amp; "|" &amp; TableAxGxE[[#This Row],[gender]] &amp; "|" &amp; TableAxGxE[[#This Row],[education]] &amp; "|" &amp; TableAxGxE[[#This Row],[variable]]</f>
        <v>40-49|1|4|WQ_DE_r</v>
      </c>
      <c r="P60" t="s">
        <v>27</v>
      </c>
      <c r="Q60">
        <v>1</v>
      </c>
      <c r="R60">
        <v>4</v>
      </c>
      <c r="S60" t="s">
        <v>47</v>
      </c>
      <c r="T60">
        <v>13</v>
      </c>
      <c r="U60">
        <v>613</v>
      </c>
      <c r="V60">
        <v>907</v>
      </c>
      <c r="W60" t="s">
        <v>45</v>
      </c>
      <c r="X60">
        <v>613</v>
      </c>
      <c r="Y60">
        <v>12.08</v>
      </c>
      <c r="Z60">
        <v>4.1500000000000004</v>
      </c>
      <c r="AA60" t="s">
        <v>46</v>
      </c>
      <c r="AB60">
        <v>5.27</v>
      </c>
      <c r="AC60">
        <v>5</v>
      </c>
    </row>
    <row r="61" spans="15:29" x14ac:dyDescent="0.25">
      <c r="O61" t="str">
        <f xml:space="preserve"> TableAxGxE[[#This Row],[age_group]] &amp; "|" &amp; TableAxGxE[[#This Row],[gender]] &amp; "|" &amp; TableAxGxE[[#This Row],[education]] &amp; "|" &amp; TableAxGxE[[#This Row],[variable]]</f>
        <v>40-49|1|4|WQ_SA_r</v>
      </c>
      <c r="P61" t="s">
        <v>27</v>
      </c>
      <c r="Q61">
        <v>1</v>
      </c>
      <c r="R61">
        <v>4</v>
      </c>
      <c r="S61" t="s">
        <v>48</v>
      </c>
      <c r="T61">
        <v>13</v>
      </c>
      <c r="U61">
        <v>613</v>
      </c>
      <c r="V61">
        <v>907</v>
      </c>
      <c r="W61" t="s">
        <v>45</v>
      </c>
      <c r="X61">
        <v>613</v>
      </c>
      <c r="Y61">
        <v>24.4</v>
      </c>
      <c r="Z61">
        <v>10.98</v>
      </c>
      <c r="AA61" t="s">
        <v>49</v>
      </c>
      <c r="AB61">
        <v>42.41</v>
      </c>
      <c r="AC61">
        <v>43</v>
      </c>
    </row>
    <row r="62" spans="15:29" x14ac:dyDescent="0.25">
      <c r="O62" t="str">
        <f xml:space="preserve"> TableAxGxE[[#This Row],[age_group]] &amp; "|" &amp; TableAxGxE[[#This Row],[gender]] &amp; "|" &amp; TableAxGxE[[#This Row],[education]] &amp; "|" &amp; TableAxGxE[[#This Row],[variable]]</f>
        <v>40-49|1|5|WQ_NO_r</v>
      </c>
      <c r="P62" t="s">
        <v>27</v>
      </c>
      <c r="Q62">
        <v>1</v>
      </c>
      <c r="R62">
        <v>5</v>
      </c>
      <c r="S62" t="s">
        <v>44</v>
      </c>
      <c r="T62">
        <v>89</v>
      </c>
      <c r="U62">
        <v>613</v>
      </c>
      <c r="V62">
        <v>907</v>
      </c>
      <c r="W62" t="s">
        <v>53</v>
      </c>
      <c r="X62">
        <v>89</v>
      </c>
      <c r="Y62">
        <v>50.48</v>
      </c>
      <c r="Z62">
        <v>13.12</v>
      </c>
      <c r="AA62" t="s">
        <v>46</v>
      </c>
      <c r="AB62">
        <v>28.97</v>
      </c>
      <c r="AC62">
        <v>28</v>
      </c>
    </row>
    <row r="63" spans="15:29" x14ac:dyDescent="0.25">
      <c r="O63" t="str">
        <f xml:space="preserve"> TableAxGxE[[#This Row],[age_group]] &amp; "|" &amp; TableAxGxE[[#This Row],[gender]] &amp; "|" &amp; TableAxGxE[[#This Row],[education]] &amp; "|" &amp; TableAxGxE[[#This Row],[variable]]</f>
        <v>40-49|1|5|WQ_DE_r</v>
      </c>
      <c r="P63" t="s">
        <v>27</v>
      </c>
      <c r="Q63">
        <v>1</v>
      </c>
      <c r="R63">
        <v>5</v>
      </c>
      <c r="S63" t="s">
        <v>47</v>
      </c>
      <c r="T63">
        <v>89</v>
      </c>
      <c r="U63">
        <v>613</v>
      </c>
      <c r="V63">
        <v>907</v>
      </c>
      <c r="W63" t="s">
        <v>53</v>
      </c>
      <c r="X63">
        <v>89</v>
      </c>
      <c r="Y63">
        <v>11.88</v>
      </c>
      <c r="Z63">
        <v>4.03</v>
      </c>
      <c r="AA63" t="s">
        <v>46</v>
      </c>
      <c r="AB63">
        <v>5.27</v>
      </c>
      <c r="AC63">
        <v>5</v>
      </c>
    </row>
    <row r="64" spans="15:29" x14ac:dyDescent="0.25">
      <c r="O64" t="str">
        <f xml:space="preserve"> TableAxGxE[[#This Row],[age_group]] &amp; "|" &amp; TableAxGxE[[#This Row],[gender]] &amp; "|" &amp; TableAxGxE[[#This Row],[education]] &amp; "|" &amp; TableAxGxE[[#This Row],[variable]]</f>
        <v>40-49|1|5|WQ_SA_r</v>
      </c>
      <c r="P64" t="s">
        <v>27</v>
      </c>
      <c r="Q64">
        <v>1</v>
      </c>
      <c r="R64">
        <v>5</v>
      </c>
      <c r="S64" t="s">
        <v>48</v>
      </c>
      <c r="T64">
        <v>89</v>
      </c>
      <c r="U64">
        <v>613</v>
      </c>
      <c r="V64">
        <v>907</v>
      </c>
      <c r="W64" t="s">
        <v>53</v>
      </c>
      <c r="X64">
        <v>89</v>
      </c>
      <c r="Y64">
        <v>27.3</v>
      </c>
      <c r="Z64">
        <v>12.48</v>
      </c>
      <c r="AA64" t="s">
        <v>49</v>
      </c>
      <c r="AB64">
        <v>47.77</v>
      </c>
      <c r="AC64">
        <v>48</v>
      </c>
    </row>
    <row r="65" spans="15:29" x14ac:dyDescent="0.25">
      <c r="O65" t="str">
        <f xml:space="preserve"> TableAxGxE[[#This Row],[age_group]] &amp; "|" &amp; TableAxGxE[[#This Row],[gender]] &amp; "|" &amp; TableAxGxE[[#This Row],[education]] &amp; "|" &amp; TableAxGxE[[#This Row],[variable]]</f>
        <v>40-49|1|6|WQ_NO_r</v>
      </c>
      <c r="P65" t="s">
        <v>27</v>
      </c>
      <c r="Q65">
        <v>1</v>
      </c>
      <c r="R65">
        <v>6</v>
      </c>
      <c r="S65" t="s">
        <v>44</v>
      </c>
      <c r="T65">
        <v>271</v>
      </c>
      <c r="U65">
        <v>613</v>
      </c>
      <c r="V65">
        <v>907</v>
      </c>
      <c r="W65" t="s">
        <v>53</v>
      </c>
      <c r="X65">
        <v>271</v>
      </c>
      <c r="Y65">
        <v>50.15</v>
      </c>
      <c r="Z65">
        <v>13.54</v>
      </c>
      <c r="AA65" t="s">
        <v>46</v>
      </c>
      <c r="AB65">
        <v>27.96</v>
      </c>
      <c r="AC65">
        <v>27</v>
      </c>
    </row>
    <row r="66" spans="15:29" x14ac:dyDescent="0.25">
      <c r="O66" t="str">
        <f xml:space="preserve"> TableAxGxE[[#This Row],[age_group]] &amp; "|" &amp; TableAxGxE[[#This Row],[gender]] &amp; "|" &amp; TableAxGxE[[#This Row],[education]] &amp; "|" &amp; TableAxGxE[[#This Row],[variable]]</f>
        <v>40-49|1|6|WQ_DE_r</v>
      </c>
      <c r="P66" t="s">
        <v>27</v>
      </c>
      <c r="Q66">
        <v>1</v>
      </c>
      <c r="R66">
        <v>6</v>
      </c>
      <c r="S66" t="s">
        <v>47</v>
      </c>
      <c r="T66">
        <v>271</v>
      </c>
      <c r="U66">
        <v>613</v>
      </c>
      <c r="V66">
        <v>907</v>
      </c>
      <c r="W66" t="s">
        <v>53</v>
      </c>
      <c r="X66">
        <v>271</v>
      </c>
      <c r="Y66">
        <v>11.9</v>
      </c>
      <c r="Z66">
        <v>4</v>
      </c>
      <c r="AA66" t="s">
        <v>46</v>
      </c>
      <c r="AB66">
        <v>5.34</v>
      </c>
      <c r="AC66">
        <v>5</v>
      </c>
    </row>
    <row r="67" spans="15:29" x14ac:dyDescent="0.25">
      <c r="O67" t="str">
        <f xml:space="preserve"> TableAxGxE[[#This Row],[age_group]] &amp; "|" &amp; TableAxGxE[[#This Row],[gender]] &amp; "|" &amp; TableAxGxE[[#This Row],[education]] &amp; "|" &amp; TableAxGxE[[#This Row],[variable]]</f>
        <v>40-49|1|6|WQ_SA_r</v>
      </c>
      <c r="P67" t="s">
        <v>27</v>
      </c>
      <c r="Q67">
        <v>1</v>
      </c>
      <c r="R67">
        <v>6</v>
      </c>
      <c r="S67" t="s">
        <v>48</v>
      </c>
      <c r="T67">
        <v>271</v>
      </c>
      <c r="U67">
        <v>613</v>
      </c>
      <c r="V67">
        <v>907</v>
      </c>
      <c r="W67" t="s">
        <v>53</v>
      </c>
      <c r="X67">
        <v>271</v>
      </c>
      <c r="Y67">
        <v>24.31</v>
      </c>
      <c r="Z67">
        <v>10.89</v>
      </c>
      <c r="AA67" t="s">
        <v>49</v>
      </c>
      <c r="AB67">
        <v>42.18</v>
      </c>
      <c r="AC67">
        <v>43</v>
      </c>
    </row>
    <row r="68" spans="15:29" x14ac:dyDescent="0.25">
      <c r="O68" t="str">
        <f xml:space="preserve"> TableAxGxE[[#This Row],[age_group]] &amp; "|" &amp; TableAxGxE[[#This Row],[gender]] &amp; "|" &amp; TableAxGxE[[#This Row],[education]] &amp; "|" &amp; TableAxGxE[[#This Row],[variable]]</f>
        <v>40-49|1|7|WQ_NO_r</v>
      </c>
      <c r="P68" t="s">
        <v>27</v>
      </c>
      <c r="Q68">
        <v>1</v>
      </c>
      <c r="R68">
        <v>7</v>
      </c>
      <c r="S68" t="s">
        <v>44</v>
      </c>
      <c r="T68">
        <v>240</v>
      </c>
      <c r="U68">
        <v>613</v>
      </c>
      <c r="V68">
        <v>907</v>
      </c>
      <c r="W68" t="s">
        <v>53</v>
      </c>
      <c r="X68">
        <v>240</v>
      </c>
      <c r="Y68">
        <v>49.65</v>
      </c>
      <c r="Z68">
        <v>13.54</v>
      </c>
      <c r="AA68" t="s">
        <v>46</v>
      </c>
      <c r="AB68">
        <v>27.44</v>
      </c>
      <c r="AC68">
        <v>27</v>
      </c>
    </row>
    <row r="69" spans="15:29" x14ac:dyDescent="0.25">
      <c r="O69" t="str">
        <f xml:space="preserve"> TableAxGxE[[#This Row],[age_group]] &amp; "|" &amp; TableAxGxE[[#This Row],[gender]] &amp; "|" &amp; TableAxGxE[[#This Row],[education]] &amp; "|" &amp; TableAxGxE[[#This Row],[variable]]</f>
        <v>40-49|1|7|WQ_DE_r</v>
      </c>
      <c r="P69" t="s">
        <v>27</v>
      </c>
      <c r="Q69">
        <v>1</v>
      </c>
      <c r="R69">
        <v>7</v>
      </c>
      <c r="S69" t="s">
        <v>47</v>
      </c>
      <c r="T69">
        <v>240</v>
      </c>
      <c r="U69">
        <v>613</v>
      </c>
      <c r="V69">
        <v>907</v>
      </c>
      <c r="W69" t="s">
        <v>53</v>
      </c>
      <c r="X69">
        <v>240</v>
      </c>
      <c r="Y69">
        <v>12.57</v>
      </c>
      <c r="Z69">
        <v>4.24</v>
      </c>
      <c r="AA69" t="s">
        <v>46</v>
      </c>
      <c r="AB69">
        <v>5.61</v>
      </c>
      <c r="AC69">
        <v>5</v>
      </c>
    </row>
    <row r="70" spans="15:29" x14ac:dyDescent="0.25">
      <c r="O70" t="str">
        <f xml:space="preserve"> TableAxGxE[[#This Row],[age_group]] &amp; "|" &amp; TableAxGxE[[#This Row],[gender]] &amp; "|" &amp; TableAxGxE[[#This Row],[education]] &amp; "|" &amp; TableAxGxE[[#This Row],[variable]]</f>
        <v>40-49|1|7|WQ_SA_r</v>
      </c>
      <c r="P70" t="s">
        <v>27</v>
      </c>
      <c r="Q70">
        <v>1</v>
      </c>
      <c r="R70">
        <v>7</v>
      </c>
      <c r="S70" t="s">
        <v>48</v>
      </c>
      <c r="T70">
        <v>240</v>
      </c>
      <c r="U70">
        <v>613</v>
      </c>
      <c r="V70">
        <v>907</v>
      </c>
      <c r="W70" t="s">
        <v>53</v>
      </c>
      <c r="X70">
        <v>240</v>
      </c>
      <c r="Y70">
        <v>22.75</v>
      </c>
      <c r="Z70">
        <v>9.7200000000000006</v>
      </c>
      <c r="AA70" t="s">
        <v>49</v>
      </c>
      <c r="AB70">
        <v>38.700000000000003</v>
      </c>
      <c r="AC70">
        <v>39</v>
      </c>
    </row>
    <row r="71" spans="15:29" x14ac:dyDescent="0.25">
      <c r="O71" t="str">
        <f xml:space="preserve"> TableAxGxE[[#This Row],[age_group]] &amp; "|" &amp; TableAxGxE[[#This Row],[gender]] &amp; "|" &amp; TableAxGxE[[#This Row],[education]] &amp; "|" &amp; TableAxGxE[[#This Row],[variable]]</f>
        <v>40-49|2|4|WQ_NO_r</v>
      </c>
      <c r="P71" t="s">
        <v>27</v>
      </c>
      <c r="Q71">
        <v>2</v>
      </c>
      <c r="R71">
        <v>4</v>
      </c>
      <c r="S71" t="s">
        <v>44</v>
      </c>
      <c r="T71">
        <v>14</v>
      </c>
      <c r="U71">
        <v>294</v>
      </c>
      <c r="V71">
        <v>907</v>
      </c>
      <c r="W71" t="s">
        <v>45</v>
      </c>
      <c r="X71">
        <v>294</v>
      </c>
      <c r="Y71">
        <v>58.07</v>
      </c>
      <c r="Z71">
        <v>10.62</v>
      </c>
      <c r="AA71" t="s">
        <v>46</v>
      </c>
      <c r="AB71">
        <v>40.65</v>
      </c>
      <c r="AC71">
        <v>40</v>
      </c>
    </row>
    <row r="72" spans="15:29" x14ac:dyDescent="0.25">
      <c r="O72" t="str">
        <f xml:space="preserve"> TableAxGxE[[#This Row],[age_group]] &amp; "|" &amp; TableAxGxE[[#This Row],[gender]] &amp; "|" &amp; TableAxGxE[[#This Row],[education]] &amp; "|" &amp; TableAxGxE[[#This Row],[variable]]</f>
        <v>40-49|2|4|WQ_DE_r</v>
      </c>
      <c r="P72" t="s">
        <v>27</v>
      </c>
      <c r="Q72">
        <v>2</v>
      </c>
      <c r="R72">
        <v>4</v>
      </c>
      <c r="S72" t="s">
        <v>47</v>
      </c>
      <c r="T72">
        <v>14</v>
      </c>
      <c r="U72">
        <v>294</v>
      </c>
      <c r="V72">
        <v>907</v>
      </c>
      <c r="W72" t="s">
        <v>45</v>
      </c>
      <c r="X72">
        <v>294</v>
      </c>
      <c r="Y72">
        <v>15.28</v>
      </c>
      <c r="Z72">
        <v>3.18</v>
      </c>
      <c r="AA72" t="s">
        <v>46</v>
      </c>
      <c r="AB72">
        <v>10.06</v>
      </c>
      <c r="AC72">
        <v>10</v>
      </c>
    </row>
    <row r="73" spans="15:29" x14ac:dyDescent="0.25">
      <c r="O73" t="str">
        <f xml:space="preserve"> TableAxGxE[[#This Row],[age_group]] &amp; "|" &amp; TableAxGxE[[#This Row],[gender]] &amp; "|" &amp; TableAxGxE[[#This Row],[education]] &amp; "|" &amp; TableAxGxE[[#This Row],[variable]]</f>
        <v>40-49|2|4|WQ_SA_r</v>
      </c>
      <c r="P73" t="s">
        <v>27</v>
      </c>
      <c r="Q73">
        <v>2</v>
      </c>
      <c r="R73">
        <v>4</v>
      </c>
      <c r="S73" t="s">
        <v>48</v>
      </c>
      <c r="T73">
        <v>14</v>
      </c>
      <c r="U73">
        <v>294</v>
      </c>
      <c r="V73">
        <v>907</v>
      </c>
      <c r="W73" t="s">
        <v>45</v>
      </c>
      <c r="X73">
        <v>294</v>
      </c>
      <c r="Y73">
        <v>19.38</v>
      </c>
      <c r="Z73">
        <v>8.36</v>
      </c>
      <c r="AA73" t="s">
        <v>49</v>
      </c>
      <c r="AB73">
        <v>33.1</v>
      </c>
      <c r="AC73">
        <v>34</v>
      </c>
    </row>
    <row r="74" spans="15:29" x14ac:dyDescent="0.25">
      <c r="O74" t="str">
        <f xml:space="preserve"> TableAxGxE[[#This Row],[age_group]] &amp; "|" &amp; TableAxGxE[[#This Row],[gender]] &amp; "|" &amp; TableAxGxE[[#This Row],[education]] &amp; "|" &amp; TableAxGxE[[#This Row],[variable]]</f>
        <v>40-49|2|5|WQ_NO_r</v>
      </c>
      <c r="P74" t="s">
        <v>27</v>
      </c>
      <c r="Q74">
        <v>2</v>
      </c>
      <c r="R74">
        <v>5</v>
      </c>
      <c r="S74" t="s">
        <v>44</v>
      </c>
      <c r="T74">
        <v>49</v>
      </c>
      <c r="U74">
        <v>294</v>
      </c>
      <c r="V74">
        <v>907</v>
      </c>
      <c r="W74" t="s">
        <v>53</v>
      </c>
      <c r="X74">
        <v>49</v>
      </c>
      <c r="Y74">
        <v>60.67</v>
      </c>
      <c r="Z74">
        <v>10.02</v>
      </c>
      <c r="AA74" t="s">
        <v>46</v>
      </c>
      <c r="AB74">
        <v>44.24</v>
      </c>
      <c r="AC74">
        <v>44</v>
      </c>
    </row>
    <row r="75" spans="15:29" x14ac:dyDescent="0.25">
      <c r="O75" t="str">
        <f xml:space="preserve"> TableAxGxE[[#This Row],[age_group]] &amp; "|" &amp; TableAxGxE[[#This Row],[gender]] &amp; "|" &amp; TableAxGxE[[#This Row],[education]] &amp; "|" &amp; TableAxGxE[[#This Row],[variable]]</f>
        <v>40-49|2|5|WQ_DE_r</v>
      </c>
      <c r="P75" t="s">
        <v>27</v>
      </c>
      <c r="Q75">
        <v>2</v>
      </c>
      <c r="R75">
        <v>5</v>
      </c>
      <c r="S75" t="s">
        <v>47</v>
      </c>
      <c r="T75">
        <v>49</v>
      </c>
      <c r="U75">
        <v>294</v>
      </c>
      <c r="V75">
        <v>907</v>
      </c>
      <c r="W75" t="s">
        <v>53</v>
      </c>
      <c r="X75">
        <v>49</v>
      </c>
      <c r="Y75">
        <v>15.31</v>
      </c>
      <c r="Z75">
        <v>3.66</v>
      </c>
      <c r="AA75" t="s">
        <v>46</v>
      </c>
      <c r="AB75">
        <v>9.31</v>
      </c>
      <c r="AC75">
        <v>9</v>
      </c>
    </row>
    <row r="76" spans="15:29" x14ac:dyDescent="0.25">
      <c r="O76" t="str">
        <f xml:space="preserve"> TableAxGxE[[#This Row],[age_group]] &amp; "|" &amp; TableAxGxE[[#This Row],[gender]] &amp; "|" &amp; TableAxGxE[[#This Row],[education]] &amp; "|" &amp; TableAxGxE[[#This Row],[variable]]</f>
        <v>40-49|2|5|WQ_SA_r</v>
      </c>
      <c r="P76" t="s">
        <v>27</v>
      </c>
      <c r="Q76">
        <v>2</v>
      </c>
      <c r="R76">
        <v>5</v>
      </c>
      <c r="S76" t="s">
        <v>48</v>
      </c>
      <c r="T76">
        <v>49</v>
      </c>
      <c r="U76">
        <v>294</v>
      </c>
      <c r="V76">
        <v>907</v>
      </c>
      <c r="W76" t="s">
        <v>53</v>
      </c>
      <c r="X76">
        <v>49</v>
      </c>
      <c r="Y76">
        <v>16.98</v>
      </c>
      <c r="Z76">
        <v>7.73</v>
      </c>
      <c r="AA76" t="s">
        <v>49</v>
      </c>
      <c r="AB76">
        <v>29.66</v>
      </c>
      <c r="AC76">
        <v>30</v>
      </c>
    </row>
    <row r="77" spans="15:29" x14ac:dyDescent="0.25">
      <c r="O77" t="str">
        <f xml:space="preserve"> TableAxGxE[[#This Row],[age_group]] &amp; "|" &amp; TableAxGxE[[#This Row],[gender]] &amp; "|" &amp; TableAxGxE[[#This Row],[education]] &amp; "|" &amp; TableAxGxE[[#This Row],[variable]]</f>
        <v>40-49|2|6|WQ_NO_r</v>
      </c>
      <c r="P77" t="s">
        <v>27</v>
      </c>
      <c r="Q77">
        <v>2</v>
      </c>
      <c r="R77">
        <v>6</v>
      </c>
      <c r="S77" t="s">
        <v>44</v>
      </c>
      <c r="T77">
        <v>130</v>
      </c>
      <c r="U77">
        <v>294</v>
      </c>
      <c r="V77">
        <v>907</v>
      </c>
      <c r="W77" t="s">
        <v>53</v>
      </c>
      <c r="X77">
        <v>130</v>
      </c>
      <c r="Y77">
        <v>56.32</v>
      </c>
      <c r="Z77">
        <v>11.11</v>
      </c>
      <c r="AA77" t="s">
        <v>46</v>
      </c>
      <c r="AB77">
        <v>38.090000000000003</v>
      </c>
      <c r="AC77">
        <v>38</v>
      </c>
    </row>
    <row r="78" spans="15:29" x14ac:dyDescent="0.25">
      <c r="O78" t="str">
        <f xml:space="preserve"> TableAxGxE[[#This Row],[age_group]] &amp; "|" &amp; TableAxGxE[[#This Row],[gender]] &amp; "|" &amp; TableAxGxE[[#This Row],[education]] &amp; "|" &amp; TableAxGxE[[#This Row],[variable]]</f>
        <v>40-49|2|6|WQ_DE_r</v>
      </c>
      <c r="P78" t="s">
        <v>27</v>
      </c>
      <c r="Q78">
        <v>2</v>
      </c>
      <c r="R78">
        <v>6</v>
      </c>
      <c r="S78" t="s">
        <v>47</v>
      </c>
      <c r="T78">
        <v>130</v>
      </c>
      <c r="U78">
        <v>294</v>
      </c>
      <c r="V78">
        <v>907</v>
      </c>
      <c r="W78" t="s">
        <v>53</v>
      </c>
      <c r="X78">
        <v>130</v>
      </c>
      <c r="Y78">
        <v>14.9</v>
      </c>
      <c r="Z78">
        <v>2.92</v>
      </c>
      <c r="AA78" t="s">
        <v>46</v>
      </c>
      <c r="AB78">
        <v>10.11</v>
      </c>
      <c r="AC78">
        <v>10</v>
      </c>
    </row>
    <row r="79" spans="15:29" x14ac:dyDescent="0.25">
      <c r="O79" t="str">
        <f xml:space="preserve"> TableAxGxE[[#This Row],[age_group]] &amp; "|" &amp; TableAxGxE[[#This Row],[gender]] &amp; "|" &amp; TableAxGxE[[#This Row],[education]] &amp; "|" &amp; TableAxGxE[[#This Row],[variable]]</f>
        <v>40-49|2|6|WQ_SA_r</v>
      </c>
      <c r="P79" t="s">
        <v>27</v>
      </c>
      <c r="Q79">
        <v>2</v>
      </c>
      <c r="R79">
        <v>6</v>
      </c>
      <c r="S79" t="s">
        <v>48</v>
      </c>
      <c r="T79">
        <v>130</v>
      </c>
      <c r="U79">
        <v>294</v>
      </c>
      <c r="V79">
        <v>907</v>
      </c>
      <c r="W79" t="s">
        <v>53</v>
      </c>
      <c r="X79">
        <v>130</v>
      </c>
      <c r="Y79">
        <v>20.350000000000001</v>
      </c>
      <c r="Z79">
        <v>8.3699999999999992</v>
      </c>
      <c r="AA79" t="s">
        <v>49</v>
      </c>
      <c r="AB79">
        <v>34.08</v>
      </c>
      <c r="AC79">
        <v>35</v>
      </c>
    </row>
    <row r="80" spans="15:29" x14ac:dyDescent="0.25">
      <c r="O80" t="str">
        <f xml:space="preserve"> TableAxGxE[[#This Row],[age_group]] &amp; "|" &amp; TableAxGxE[[#This Row],[gender]] &amp; "|" &amp; TableAxGxE[[#This Row],[education]] &amp; "|" &amp; TableAxGxE[[#This Row],[variable]]</f>
        <v>40-49|2|7|WQ_NO_r</v>
      </c>
      <c r="P80" t="s">
        <v>27</v>
      </c>
      <c r="Q80">
        <v>2</v>
      </c>
      <c r="R80">
        <v>7</v>
      </c>
      <c r="S80" t="s">
        <v>44</v>
      </c>
      <c r="T80">
        <v>101</v>
      </c>
      <c r="U80">
        <v>294</v>
      </c>
      <c r="V80">
        <v>907</v>
      </c>
      <c r="W80" t="s">
        <v>53</v>
      </c>
      <c r="X80">
        <v>101</v>
      </c>
      <c r="Y80">
        <v>59.13</v>
      </c>
      <c r="Z80">
        <v>10.130000000000001</v>
      </c>
      <c r="AA80" t="s">
        <v>46</v>
      </c>
      <c r="AB80">
        <v>42.51</v>
      </c>
      <c r="AC80">
        <v>42</v>
      </c>
    </row>
    <row r="81" spans="15:29" x14ac:dyDescent="0.25">
      <c r="O81" t="str">
        <f xml:space="preserve"> TableAxGxE[[#This Row],[age_group]] &amp; "|" &amp; TableAxGxE[[#This Row],[gender]] &amp; "|" &amp; TableAxGxE[[#This Row],[education]] &amp; "|" &amp; TableAxGxE[[#This Row],[variable]]</f>
        <v>40-49|2|7|WQ_DE_r</v>
      </c>
      <c r="P81" t="s">
        <v>27</v>
      </c>
      <c r="Q81">
        <v>2</v>
      </c>
      <c r="R81">
        <v>7</v>
      </c>
      <c r="S81" t="s">
        <v>47</v>
      </c>
      <c r="T81">
        <v>101</v>
      </c>
      <c r="U81">
        <v>294</v>
      </c>
      <c r="V81">
        <v>907</v>
      </c>
      <c r="W81" t="s">
        <v>53</v>
      </c>
      <c r="X81">
        <v>101</v>
      </c>
      <c r="Y81">
        <v>15.78</v>
      </c>
      <c r="Z81">
        <v>3.15</v>
      </c>
      <c r="AA81" t="s">
        <v>46</v>
      </c>
      <c r="AB81">
        <v>10.61</v>
      </c>
      <c r="AC81">
        <v>10</v>
      </c>
    </row>
    <row r="82" spans="15:29" x14ac:dyDescent="0.25">
      <c r="O82" t="str">
        <f xml:space="preserve"> TableAxGxE[[#This Row],[age_group]] &amp; "|" &amp; TableAxGxE[[#This Row],[gender]] &amp; "|" &amp; TableAxGxE[[#This Row],[education]] &amp; "|" &amp; TableAxGxE[[#This Row],[variable]]</f>
        <v>40-49|2|7|WQ_SA_r</v>
      </c>
      <c r="P82" t="s">
        <v>27</v>
      </c>
      <c r="Q82">
        <v>2</v>
      </c>
      <c r="R82">
        <v>7</v>
      </c>
      <c r="S82" t="s">
        <v>48</v>
      </c>
      <c r="T82">
        <v>101</v>
      </c>
      <c r="U82">
        <v>294</v>
      </c>
      <c r="V82">
        <v>907</v>
      </c>
      <c r="W82" t="s">
        <v>53</v>
      </c>
      <c r="X82">
        <v>101</v>
      </c>
      <c r="Y82">
        <v>18.940000000000001</v>
      </c>
      <c r="Z82">
        <v>8.36</v>
      </c>
      <c r="AA82" t="s">
        <v>49</v>
      </c>
      <c r="AB82">
        <v>32.65</v>
      </c>
      <c r="AC82">
        <v>33</v>
      </c>
    </row>
    <row r="83" spans="15:29" x14ac:dyDescent="0.25">
      <c r="O83" t="str">
        <f xml:space="preserve"> TableAxGxE[[#This Row],[age_group]] &amp; "|" &amp; TableAxGxE[[#This Row],[gender]] &amp; "|" &amp; TableAxGxE[[#This Row],[education]] &amp; "|" &amp; TableAxGxE[[#This Row],[variable]]</f>
        <v>50-59|1|3|WQ_NO_r</v>
      </c>
      <c r="P83" t="s">
        <v>28</v>
      </c>
      <c r="Q83">
        <v>1</v>
      </c>
      <c r="R83">
        <v>3</v>
      </c>
      <c r="S83" t="s">
        <v>44</v>
      </c>
      <c r="T83">
        <v>3</v>
      </c>
      <c r="U83">
        <v>1159</v>
      </c>
      <c r="V83">
        <v>1641</v>
      </c>
      <c r="W83" t="s">
        <v>45</v>
      </c>
      <c r="X83">
        <v>1159</v>
      </c>
      <c r="Y83">
        <v>48.31</v>
      </c>
      <c r="Z83">
        <v>13.26</v>
      </c>
      <c r="AA83" t="s">
        <v>46</v>
      </c>
      <c r="AB83">
        <v>26.55</v>
      </c>
      <c r="AC83">
        <v>26</v>
      </c>
    </row>
    <row r="84" spans="15:29" x14ac:dyDescent="0.25">
      <c r="O84" t="str">
        <f xml:space="preserve"> TableAxGxE[[#This Row],[age_group]] &amp; "|" &amp; TableAxGxE[[#This Row],[gender]] &amp; "|" &amp; TableAxGxE[[#This Row],[education]] &amp; "|" &amp; TableAxGxE[[#This Row],[variable]]</f>
        <v>50-59|1|3|WQ_DE_r</v>
      </c>
      <c r="P84" t="s">
        <v>28</v>
      </c>
      <c r="Q84">
        <v>1</v>
      </c>
      <c r="R84">
        <v>3</v>
      </c>
      <c r="S84" t="s">
        <v>47</v>
      </c>
      <c r="T84">
        <v>3</v>
      </c>
      <c r="U84">
        <v>1159</v>
      </c>
      <c r="V84">
        <v>1641</v>
      </c>
      <c r="W84" t="s">
        <v>45</v>
      </c>
      <c r="X84">
        <v>1159</v>
      </c>
      <c r="Y84">
        <v>11.86</v>
      </c>
      <c r="Z84">
        <v>4.0599999999999996</v>
      </c>
      <c r="AA84" t="s">
        <v>46</v>
      </c>
      <c r="AB84">
        <v>5.2</v>
      </c>
      <c r="AC84">
        <v>5</v>
      </c>
    </row>
    <row r="85" spans="15:29" x14ac:dyDescent="0.25">
      <c r="O85" t="str">
        <f xml:space="preserve"> TableAxGxE[[#This Row],[age_group]] &amp; "|" &amp; TableAxGxE[[#This Row],[gender]] &amp; "|" &amp; TableAxGxE[[#This Row],[education]] &amp; "|" &amp; TableAxGxE[[#This Row],[variable]]</f>
        <v>50-59|1|3|WQ_SA_r</v>
      </c>
      <c r="P85" t="s">
        <v>28</v>
      </c>
      <c r="Q85">
        <v>1</v>
      </c>
      <c r="R85">
        <v>3</v>
      </c>
      <c r="S85" t="s">
        <v>48</v>
      </c>
      <c r="T85">
        <v>3</v>
      </c>
      <c r="U85">
        <v>1159</v>
      </c>
      <c r="V85">
        <v>1641</v>
      </c>
      <c r="W85" t="s">
        <v>45</v>
      </c>
      <c r="X85">
        <v>1159</v>
      </c>
      <c r="Y85">
        <v>25.88</v>
      </c>
      <c r="Z85">
        <v>11.36</v>
      </c>
      <c r="AA85" t="s">
        <v>49</v>
      </c>
      <c r="AB85">
        <v>44.51</v>
      </c>
      <c r="AC85">
        <v>45</v>
      </c>
    </row>
    <row r="86" spans="15:29" x14ac:dyDescent="0.25">
      <c r="O86" t="str">
        <f xml:space="preserve"> TableAxGxE[[#This Row],[age_group]] &amp; "|" &amp; TableAxGxE[[#This Row],[gender]] &amp; "|" &amp; TableAxGxE[[#This Row],[education]] &amp; "|" &amp; TableAxGxE[[#This Row],[variable]]</f>
        <v>50-59|1|4|WQ_NO_r</v>
      </c>
      <c r="P86" t="s">
        <v>28</v>
      </c>
      <c r="Q86">
        <v>1</v>
      </c>
      <c r="R86">
        <v>4</v>
      </c>
      <c r="S86" t="s">
        <v>44</v>
      </c>
      <c r="T86">
        <v>53</v>
      </c>
      <c r="U86">
        <v>1159</v>
      </c>
      <c r="V86">
        <v>1641</v>
      </c>
      <c r="W86" t="s">
        <v>53</v>
      </c>
      <c r="X86">
        <v>53</v>
      </c>
      <c r="Y86">
        <v>43.21</v>
      </c>
      <c r="Z86">
        <v>12.01</v>
      </c>
      <c r="AA86" t="s">
        <v>46</v>
      </c>
      <c r="AB86">
        <v>23.51</v>
      </c>
      <c r="AC86">
        <v>23</v>
      </c>
    </row>
    <row r="87" spans="15:29" x14ac:dyDescent="0.25">
      <c r="O87" t="str">
        <f xml:space="preserve"> TableAxGxE[[#This Row],[age_group]] &amp; "|" &amp; TableAxGxE[[#This Row],[gender]] &amp; "|" &amp; TableAxGxE[[#This Row],[education]] &amp; "|" &amp; TableAxGxE[[#This Row],[variable]]</f>
        <v>50-59|1|4|WQ_DE_r</v>
      </c>
      <c r="P87" t="s">
        <v>28</v>
      </c>
      <c r="Q87">
        <v>1</v>
      </c>
      <c r="R87">
        <v>4</v>
      </c>
      <c r="S87" t="s">
        <v>47</v>
      </c>
      <c r="T87">
        <v>53</v>
      </c>
      <c r="U87">
        <v>1159</v>
      </c>
      <c r="V87">
        <v>1641</v>
      </c>
      <c r="W87" t="s">
        <v>53</v>
      </c>
      <c r="X87">
        <v>53</v>
      </c>
      <c r="Y87">
        <v>10.06</v>
      </c>
      <c r="Z87">
        <v>3.94</v>
      </c>
      <c r="AA87" t="s">
        <v>46</v>
      </c>
      <c r="AB87">
        <v>3.59</v>
      </c>
      <c r="AC87">
        <v>3</v>
      </c>
    </row>
    <row r="88" spans="15:29" x14ac:dyDescent="0.25">
      <c r="O88" t="str">
        <f xml:space="preserve"> TableAxGxE[[#This Row],[age_group]] &amp; "|" &amp; TableAxGxE[[#This Row],[gender]] &amp; "|" &amp; TableAxGxE[[#This Row],[education]] &amp; "|" &amp; TableAxGxE[[#This Row],[variable]]</f>
        <v>50-59|1|4|WQ_SA_r</v>
      </c>
      <c r="P88" t="s">
        <v>28</v>
      </c>
      <c r="Q88">
        <v>1</v>
      </c>
      <c r="R88">
        <v>4</v>
      </c>
      <c r="S88" t="s">
        <v>48</v>
      </c>
      <c r="T88">
        <v>53</v>
      </c>
      <c r="U88">
        <v>1159</v>
      </c>
      <c r="V88">
        <v>1641</v>
      </c>
      <c r="W88" t="s">
        <v>53</v>
      </c>
      <c r="X88">
        <v>53</v>
      </c>
      <c r="Y88">
        <v>32.17</v>
      </c>
      <c r="Z88">
        <v>12.78</v>
      </c>
      <c r="AA88" t="s">
        <v>49</v>
      </c>
      <c r="AB88">
        <v>53.13</v>
      </c>
      <c r="AC88">
        <v>54</v>
      </c>
    </row>
    <row r="89" spans="15:29" x14ac:dyDescent="0.25">
      <c r="O89" t="str">
        <f xml:space="preserve"> TableAxGxE[[#This Row],[age_group]] &amp; "|" &amp; TableAxGxE[[#This Row],[gender]] &amp; "|" &amp; TableAxGxE[[#This Row],[education]] &amp; "|" &amp; TableAxGxE[[#This Row],[variable]]</f>
        <v>50-59|1|5|WQ_NO_r</v>
      </c>
      <c r="P89" t="s">
        <v>28</v>
      </c>
      <c r="Q89">
        <v>1</v>
      </c>
      <c r="R89">
        <v>5</v>
      </c>
      <c r="S89" t="s">
        <v>44</v>
      </c>
      <c r="T89">
        <v>222</v>
      </c>
      <c r="U89">
        <v>1159</v>
      </c>
      <c r="V89">
        <v>1641</v>
      </c>
      <c r="W89" t="s">
        <v>53</v>
      </c>
      <c r="X89">
        <v>222</v>
      </c>
      <c r="Y89">
        <v>48.13</v>
      </c>
      <c r="Z89">
        <v>12.81</v>
      </c>
      <c r="AA89" t="s">
        <v>46</v>
      </c>
      <c r="AB89">
        <v>27.12</v>
      </c>
      <c r="AC89">
        <v>27</v>
      </c>
    </row>
    <row r="90" spans="15:29" x14ac:dyDescent="0.25">
      <c r="O90" t="str">
        <f xml:space="preserve"> TableAxGxE[[#This Row],[age_group]] &amp; "|" &amp; TableAxGxE[[#This Row],[gender]] &amp; "|" &amp; TableAxGxE[[#This Row],[education]] &amp; "|" &amp; TableAxGxE[[#This Row],[variable]]</f>
        <v>50-59|1|5|WQ_DE_r</v>
      </c>
      <c r="P90" t="s">
        <v>28</v>
      </c>
      <c r="Q90">
        <v>1</v>
      </c>
      <c r="R90">
        <v>5</v>
      </c>
      <c r="S90" t="s">
        <v>47</v>
      </c>
      <c r="T90">
        <v>222</v>
      </c>
      <c r="U90">
        <v>1159</v>
      </c>
      <c r="V90">
        <v>1641</v>
      </c>
      <c r="W90" t="s">
        <v>53</v>
      </c>
      <c r="X90">
        <v>222</v>
      </c>
      <c r="Y90">
        <v>11.19</v>
      </c>
      <c r="Z90">
        <v>4.13</v>
      </c>
      <c r="AA90" t="s">
        <v>46</v>
      </c>
      <c r="AB90">
        <v>4.41</v>
      </c>
      <c r="AC90">
        <v>4</v>
      </c>
    </row>
    <row r="91" spans="15:29" x14ac:dyDescent="0.25">
      <c r="O91" t="str">
        <f xml:space="preserve"> TableAxGxE[[#This Row],[age_group]] &amp; "|" &amp; TableAxGxE[[#This Row],[gender]] &amp; "|" &amp; TableAxGxE[[#This Row],[education]] &amp; "|" &amp; TableAxGxE[[#This Row],[variable]]</f>
        <v>50-59|1|5|WQ_SA_r</v>
      </c>
      <c r="P91" t="s">
        <v>28</v>
      </c>
      <c r="Q91">
        <v>1</v>
      </c>
      <c r="R91">
        <v>5</v>
      </c>
      <c r="S91" t="s">
        <v>48</v>
      </c>
      <c r="T91">
        <v>222</v>
      </c>
      <c r="U91">
        <v>1159</v>
      </c>
      <c r="V91">
        <v>1641</v>
      </c>
      <c r="W91" t="s">
        <v>53</v>
      </c>
      <c r="X91">
        <v>222</v>
      </c>
      <c r="Y91">
        <v>27.86</v>
      </c>
      <c r="Z91">
        <v>11.48</v>
      </c>
      <c r="AA91" t="s">
        <v>49</v>
      </c>
      <c r="AB91">
        <v>46.68</v>
      </c>
      <c r="AC91">
        <v>47</v>
      </c>
    </row>
    <row r="92" spans="15:29" x14ac:dyDescent="0.25">
      <c r="O92" t="str">
        <f xml:space="preserve"> TableAxGxE[[#This Row],[age_group]] &amp; "|" &amp; TableAxGxE[[#This Row],[gender]] &amp; "|" &amp; TableAxGxE[[#This Row],[education]] &amp; "|" &amp; TableAxGxE[[#This Row],[variable]]</f>
        <v>50-59|1|6|WQ_NO_r</v>
      </c>
      <c r="P92" t="s">
        <v>28</v>
      </c>
      <c r="Q92">
        <v>1</v>
      </c>
      <c r="R92">
        <v>6</v>
      </c>
      <c r="S92" t="s">
        <v>44</v>
      </c>
      <c r="T92">
        <v>646</v>
      </c>
      <c r="U92">
        <v>1159</v>
      </c>
      <c r="V92">
        <v>1641</v>
      </c>
      <c r="W92" t="s">
        <v>53</v>
      </c>
      <c r="X92">
        <v>646</v>
      </c>
      <c r="Y92">
        <v>48.55</v>
      </c>
      <c r="Z92">
        <v>13.35</v>
      </c>
      <c r="AA92" t="s">
        <v>46</v>
      </c>
      <c r="AB92">
        <v>26.66</v>
      </c>
      <c r="AC92">
        <v>26</v>
      </c>
    </row>
    <row r="93" spans="15:29" x14ac:dyDescent="0.25">
      <c r="O93" t="str">
        <f xml:space="preserve"> TableAxGxE[[#This Row],[age_group]] &amp; "|" &amp; TableAxGxE[[#This Row],[gender]] &amp; "|" &amp; TableAxGxE[[#This Row],[education]] &amp; "|" &amp; TableAxGxE[[#This Row],[variable]]</f>
        <v>50-59|1|6|WQ_DE_r</v>
      </c>
      <c r="P93" t="s">
        <v>28</v>
      </c>
      <c r="Q93">
        <v>1</v>
      </c>
      <c r="R93">
        <v>6</v>
      </c>
      <c r="S93" t="s">
        <v>47</v>
      </c>
      <c r="T93">
        <v>646</v>
      </c>
      <c r="U93">
        <v>1159</v>
      </c>
      <c r="V93">
        <v>1641</v>
      </c>
      <c r="W93" t="s">
        <v>53</v>
      </c>
      <c r="X93">
        <v>646</v>
      </c>
      <c r="Y93">
        <v>11.94</v>
      </c>
      <c r="Z93">
        <v>4.08</v>
      </c>
      <c r="AA93" t="s">
        <v>46</v>
      </c>
      <c r="AB93">
        <v>5.25</v>
      </c>
      <c r="AC93">
        <v>5</v>
      </c>
    </row>
    <row r="94" spans="15:29" x14ac:dyDescent="0.25">
      <c r="O94" t="str">
        <f xml:space="preserve"> TableAxGxE[[#This Row],[age_group]] &amp; "|" &amp; TableAxGxE[[#This Row],[gender]] &amp; "|" &amp; TableAxGxE[[#This Row],[education]] &amp; "|" &amp; TableAxGxE[[#This Row],[variable]]</f>
        <v>50-59|1|6|WQ_SA_r</v>
      </c>
      <c r="P94" t="s">
        <v>28</v>
      </c>
      <c r="Q94">
        <v>1</v>
      </c>
      <c r="R94">
        <v>6</v>
      </c>
      <c r="S94" t="s">
        <v>48</v>
      </c>
      <c r="T94">
        <v>646</v>
      </c>
      <c r="U94">
        <v>1159</v>
      </c>
      <c r="V94">
        <v>1641</v>
      </c>
      <c r="W94" t="s">
        <v>53</v>
      </c>
      <c r="X94">
        <v>646</v>
      </c>
      <c r="Y94">
        <v>25.42</v>
      </c>
      <c r="Z94">
        <v>11.34</v>
      </c>
      <c r="AA94" t="s">
        <v>49</v>
      </c>
      <c r="AB94">
        <v>44.02</v>
      </c>
      <c r="AC94">
        <v>45</v>
      </c>
    </row>
    <row r="95" spans="15:29" x14ac:dyDescent="0.25">
      <c r="O95" t="str">
        <f xml:space="preserve"> TableAxGxE[[#This Row],[age_group]] &amp; "|" &amp; TableAxGxE[[#This Row],[gender]] &amp; "|" &amp; TableAxGxE[[#This Row],[education]] &amp; "|" &amp; TableAxGxE[[#This Row],[variable]]</f>
        <v>50-59|1|7|WQ_NO_r</v>
      </c>
      <c r="P95" t="s">
        <v>28</v>
      </c>
      <c r="Q95">
        <v>1</v>
      </c>
      <c r="R95">
        <v>7</v>
      </c>
      <c r="S95" t="s">
        <v>44</v>
      </c>
      <c r="T95">
        <v>235</v>
      </c>
      <c r="U95">
        <v>1159</v>
      </c>
      <c r="V95">
        <v>1641</v>
      </c>
      <c r="W95" t="s">
        <v>53</v>
      </c>
      <c r="X95">
        <v>235</v>
      </c>
      <c r="Y95">
        <v>49.07</v>
      </c>
      <c r="Z95">
        <v>13.52</v>
      </c>
      <c r="AA95" t="s">
        <v>46</v>
      </c>
      <c r="AB95">
        <v>26.89</v>
      </c>
      <c r="AC95">
        <v>26</v>
      </c>
    </row>
    <row r="96" spans="15:29" x14ac:dyDescent="0.25">
      <c r="O96" t="str">
        <f xml:space="preserve"> TableAxGxE[[#This Row],[age_group]] &amp; "|" &amp; TableAxGxE[[#This Row],[gender]] &amp; "|" &amp; TableAxGxE[[#This Row],[education]] &amp; "|" &amp; TableAxGxE[[#This Row],[variable]]</f>
        <v>50-59|1|7|WQ_DE_r</v>
      </c>
      <c r="P96" t="s">
        <v>28</v>
      </c>
      <c r="Q96">
        <v>1</v>
      </c>
      <c r="R96">
        <v>7</v>
      </c>
      <c r="S96" t="s">
        <v>47</v>
      </c>
      <c r="T96">
        <v>235</v>
      </c>
      <c r="U96">
        <v>1159</v>
      </c>
      <c r="V96">
        <v>1641</v>
      </c>
      <c r="W96" t="s">
        <v>53</v>
      </c>
      <c r="X96">
        <v>235</v>
      </c>
      <c r="Y96">
        <v>12.71</v>
      </c>
      <c r="Z96">
        <v>3.72</v>
      </c>
      <c r="AA96" t="s">
        <v>46</v>
      </c>
      <c r="AB96">
        <v>6.61</v>
      </c>
      <c r="AC96">
        <v>6</v>
      </c>
    </row>
    <row r="97" spans="15:29" x14ac:dyDescent="0.25">
      <c r="O97" t="str">
        <f xml:space="preserve"> TableAxGxE[[#This Row],[age_group]] &amp; "|" &amp; TableAxGxE[[#This Row],[gender]] &amp; "|" &amp; TableAxGxE[[#This Row],[education]] &amp; "|" &amp; TableAxGxE[[#This Row],[variable]]</f>
        <v>50-59|1|7|WQ_SA_r</v>
      </c>
      <c r="P97" t="s">
        <v>28</v>
      </c>
      <c r="Q97">
        <v>1</v>
      </c>
      <c r="R97">
        <v>7</v>
      </c>
      <c r="S97" t="s">
        <v>48</v>
      </c>
      <c r="T97">
        <v>235</v>
      </c>
      <c r="U97">
        <v>1159</v>
      </c>
      <c r="V97">
        <v>1641</v>
      </c>
      <c r="W97" t="s">
        <v>53</v>
      </c>
      <c r="X97">
        <v>235</v>
      </c>
      <c r="Y97">
        <v>23.77</v>
      </c>
      <c r="Z97">
        <v>10.09</v>
      </c>
      <c r="AA97" t="s">
        <v>49</v>
      </c>
      <c r="AB97">
        <v>40.31</v>
      </c>
      <c r="AC97">
        <v>41</v>
      </c>
    </row>
    <row r="98" spans="15:29" x14ac:dyDescent="0.25">
      <c r="O98" t="str">
        <f xml:space="preserve"> TableAxGxE[[#This Row],[age_group]] &amp; "|" &amp; TableAxGxE[[#This Row],[gender]] &amp; "|" &amp; TableAxGxE[[#This Row],[education]] &amp; "|" &amp; TableAxGxE[[#This Row],[variable]]</f>
        <v>50-59|2|3|WQ_NO_r</v>
      </c>
      <c r="P98" t="s">
        <v>28</v>
      </c>
      <c r="Q98">
        <v>2</v>
      </c>
      <c r="R98">
        <v>3</v>
      </c>
      <c r="S98" t="s">
        <v>44</v>
      </c>
      <c r="T98">
        <v>1</v>
      </c>
      <c r="U98">
        <v>482</v>
      </c>
      <c r="V98">
        <v>1641</v>
      </c>
      <c r="W98" t="s">
        <v>45</v>
      </c>
      <c r="X98">
        <v>482</v>
      </c>
      <c r="Y98">
        <v>57.45</v>
      </c>
      <c r="Z98">
        <v>10.77</v>
      </c>
      <c r="AA98" t="s">
        <v>46</v>
      </c>
      <c r="AB98">
        <v>39.79</v>
      </c>
      <c r="AC98">
        <v>39</v>
      </c>
    </row>
    <row r="99" spans="15:29" x14ac:dyDescent="0.25">
      <c r="O99" t="str">
        <f xml:space="preserve"> TableAxGxE[[#This Row],[age_group]] &amp; "|" &amp; TableAxGxE[[#This Row],[gender]] &amp; "|" &amp; TableAxGxE[[#This Row],[education]] &amp; "|" &amp; TableAxGxE[[#This Row],[variable]]</f>
        <v>50-59|2|3|WQ_DE_r</v>
      </c>
      <c r="P99" t="s">
        <v>28</v>
      </c>
      <c r="Q99">
        <v>2</v>
      </c>
      <c r="R99">
        <v>3</v>
      </c>
      <c r="S99" t="s">
        <v>47</v>
      </c>
      <c r="T99">
        <v>1</v>
      </c>
      <c r="U99">
        <v>482</v>
      </c>
      <c r="V99">
        <v>1641</v>
      </c>
      <c r="W99" t="s">
        <v>45</v>
      </c>
      <c r="X99">
        <v>482</v>
      </c>
      <c r="Y99">
        <v>15.17</v>
      </c>
      <c r="Z99">
        <v>3.19</v>
      </c>
      <c r="AA99" t="s">
        <v>46</v>
      </c>
      <c r="AB99">
        <v>9.93</v>
      </c>
      <c r="AC99">
        <v>9</v>
      </c>
    </row>
    <row r="100" spans="15:29" x14ac:dyDescent="0.25">
      <c r="O100" t="str">
        <f xml:space="preserve"> TableAxGxE[[#This Row],[age_group]] &amp; "|" &amp; TableAxGxE[[#This Row],[gender]] &amp; "|" &amp; TableAxGxE[[#This Row],[education]] &amp; "|" &amp; TableAxGxE[[#This Row],[variable]]</f>
        <v>50-59|2|3|WQ_SA_r</v>
      </c>
      <c r="P100" t="s">
        <v>28</v>
      </c>
      <c r="Q100">
        <v>2</v>
      </c>
      <c r="R100">
        <v>3</v>
      </c>
      <c r="S100" t="s">
        <v>48</v>
      </c>
      <c r="T100">
        <v>1</v>
      </c>
      <c r="U100">
        <v>482</v>
      </c>
      <c r="V100">
        <v>1641</v>
      </c>
      <c r="W100" t="s">
        <v>45</v>
      </c>
      <c r="X100">
        <v>482</v>
      </c>
      <c r="Y100">
        <v>19.55</v>
      </c>
      <c r="Z100">
        <v>8.89</v>
      </c>
      <c r="AA100" t="s">
        <v>49</v>
      </c>
      <c r="AB100">
        <v>34.130000000000003</v>
      </c>
      <c r="AC100">
        <v>35</v>
      </c>
    </row>
    <row r="101" spans="15:29" x14ac:dyDescent="0.25">
      <c r="O101" t="str">
        <f xml:space="preserve"> TableAxGxE[[#This Row],[age_group]] &amp; "|" &amp; TableAxGxE[[#This Row],[gender]] &amp; "|" &amp; TableAxGxE[[#This Row],[education]] &amp; "|" &amp; TableAxGxE[[#This Row],[variable]]</f>
        <v>50-59|2|4|WQ_NO_r</v>
      </c>
      <c r="P101" t="s">
        <v>28</v>
      </c>
      <c r="Q101">
        <v>2</v>
      </c>
      <c r="R101">
        <v>4</v>
      </c>
      <c r="S101" t="s">
        <v>44</v>
      </c>
      <c r="T101">
        <v>13</v>
      </c>
      <c r="U101">
        <v>482</v>
      </c>
      <c r="V101">
        <v>1641</v>
      </c>
      <c r="W101" t="s">
        <v>45</v>
      </c>
      <c r="X101">
        <v>482</v>
      </c>
      <c r="Y101">
        <v>57.45</v>
      </c>
      <c r="Z101">
        <v>10.77</v>
      </c>
      <c r="AA101" t="s">
        <v>46</v>
      </c>
      <c r="AB101">
        <v>39.79</v>
      </c>
      <c r="AC101">
        <v>39</v>
      </c>
    </row>
    <row r="102" spans="15:29" x14ac:dyDescent="0.25">
      <c r="O102" t="str">
        <f xml:space="preserve"> TableAxGxE[[#This Row],[age_group]] &amp; "|" &amp; TableAxGxE[[#This Row],[gender]] &amp; "|" &amp; TableAxGxE[[#This Row],[education]] &amp; "|" &amp; TableAxGxE[[#This Row],[variable]]</f>
        <v>50-59|2|4|WQ_DE_r</v>
      </c>
      <c r="P102" t="s">
        <v>28</v>
      </c>
      <c r="Q102">
        <v>2</v>
      </c>
      <c r="R102">
        <v>4</v>
      </c>
      <c r="S102" t="s">
        <v>47</v>
      </c>
      <c r="T102">
        <v>13</v>
      </c>
      <c r="U102">
        <v>482</v>
      </c>
      <c r="V102">
        <v>1641</v>
      </c>
      <c r="W102" t="s">
        <v>45</v>
      </c>
      <c r="X102">
        <v>482</v>
      </c>
      <c r="Y102">
        <v>15.17</v>
      </c>
      <c r="Z102">
        <v>3.19</v>
      </c>
      <c r="AA102" t="s">
        <v>46</v>
      </c>
      <c r="AB102">
        <v>9.93</v>
      </c>
      <c r="AC102">
        <v>9</v>
      </c>
    </row>
    <row r="103" spans="15:29" x14ac:dyDescent="0.25">
      <c r="O103" t="str">
        <f xml:space="preserve"> TableAxGxE[[#This Row],[age_group]] &amp; "|" &amp; TableAxGxE[[#This Row],[gender]] &amp; "|" &amp; TableAxGxE[[#This Row],[education]] &amp; "|" &amp; TableAxGxE[[#This Row],[variable]]</f>
        <v>50-59|2|4|WQ_SA_r</v>
      </c>
      <c r="P103" t="s">
        <v>28</v>
      </c>
      <c r="Q103">
        <v>2</v>
      </c>
      <c r="R103">
        <v>4</v>
      </c>
      <c r="S103" t="s">
        <v>48</v>
      </c>
      <c r="T103">
        <v>13</v>
      </c>
      <c r="U103">
        <v>482</v>
      </c>
      <c r="V103">
        <v>1641</v>
      </c>
      <c r="W103" t="s">
        <v>45</v>
      </c>
      <c r="X103">
        <v>482</v>
      </c>
      <c r="Y103">
        <v>19.55</v>
      </c>
      <c r="Z103">
        <v>8.89</v>
      </c>
      <c r="AA103" t="s">
        <v>49</v>
      </c>
      <c r="AB103">
        <v>34.130000000000003</v>
      </c>
      <c r="AC103">
        <v>35</v>
      </c>
    </row>
    <row r="104" spans="15:29" x14ac:dyDescent="0.25">
      <c r="O104" t="str">
        <f xml:space="preserve"> TableAxGxE[[#This Row],[age_group]] &amp; "|" &amp; TableAxGxE[[#This Row],[gender]] &amp; "|" &amp; TableAxGxE[[#This Row],[education]] &amp; "|" &amp; TableAxGxE[[#This Row],[variable]]</f>
        <v>50-59|2|5|WQ_NO_r</v>
      </c>
      <c r="P104" t="s">
        <v>28</v>
      </c>
      <c r="Q104">
        <v>2</v>
      </c>
      <c r="R104">
        <v>5</v>
      </c>
      <c r="S104" t="s">
        <v>44</v>
      </c>
      <c r="T104">
        <v>86</v>
      </c>
      <c r="U104">
        <v>482</v>
      </c>
      <c r="V104">
        <v>1641</v>
      </c>
      <c r="W104" t="s">
        <v>53</v>
      </c>
      <c r="X104">
        <v>86</v>
      </c>
      <c r="Y104">
        <v>58.43</v>
      </c>
      <c r="Z104">
        <v>9.5500000000000007</v>
      </c>
      <c r="AA104" t="s">
        <v>46</v>
      </c>
      <c r="AB104">
        <v>42.77</v>
      </c>
      <c r="AC104">
        <v>42</v>
      </c>
    </row>
    <row r="105" spans="15:29" x14ac:dyDescent="0.25">
      <c r="O105" t="str">
        <f xml:space="preserve"> TableAxGxE[[#This Row],[age_group]] &amp; "|" &amp; TableAxGxE[[#This Row],[gender]] &amp; "|" &amp; TableAxGxE[[#This Row],[education]] &amp; "|" &amp; TableAxGxE[[#This Row],[variable]]</f>
        <v>50-59|2|5|WQ_DE_r</v>
      </c>
      <c r="P105" t="s">
        <v>28</v>
      </c>
      <c r="Q105">
        <v>2</v>
      </c>
      <c r="R105">
        <v>5</v>
      </c>
      <c r="S105" t="s">
        <v>47</v>
      </c>
      <c r="T105">
        <v>86</v>
      </c>
      <c r="U105">
        <v>482</v>
      </c>
      <c r="V105">
        <v>1641</v>
      </c>
      <c r="W105" t="s">
        <v>53</v>
      </c>
      <c r="X105">
        <v>86</v>
      </c>
      <c r="Y105">
        <v>15.05</v>
      </c>
      <c r="Z105">
        <v>3.31</v>
      </c>
      <c r="AA105" t="s">
        <v>46</v>
      </c>
      <c r="AB105">
        <v>9.6199999999999992</v>
      </c>
      <c r="AC105">
        <v>9</v>
      </c>
    </row>
    <row r="106" spans="15:29" x14ac:dyDescent="0.25">
      <c r="O106" t="str">
        <f xml:space="preserve"> TableAxGxE[[#This Row],[age_group]] &amp; "|" &amp; TableAxGxE[[#This Row],[gender]] &amp; "|" &amp; TableAxGxE[[#This Row],[education]] &amp; "|" &amp; TableAxGxE[[#This Row],[variable]]</f>
        <v>50-59|2|5|WQ_SA_r</v>
      </c>
      <c r="P106" t="s">
        <v>28</v>
      </c>
      <c r="Q106">
        <v>2</v>
      </c>
      <c r="R106">
        <v>5</v>
      </c>
      <c r="S106" t="s">
        <v>48</v>
      </c>
      <c r="T106">
        <v>86</v>
      </c>
      <c r="U106">
        <v>482</v>
      </c>
      <c r="V106">
        <v>1641</v>
      </c>
      <c r="W106" t="s">
        <v>53</v>
      </c>
      <c r="X106">
        <v>86</v>
      </c>
      <c r="Y106">
        <v>19.91</v>
      </c>
      <c r="Z106">
        <v>10.11</v>
      </c>
      <c r="AA106" t="s">
        <v>49</v>
      </c>
      <c r="AB106">
        <v>36.479999999999997</v>
      </c>
      <c r="AC106">
        <v>37</v>
      </c>
    </row>
    <row r="107" spans="15:29" x14ac:dyDescent="0.25">
      <c r="O107" t="str">
        <f xml:space="preserve"> TableAxGxE[[#This Row],[age_group]] &amp; "|" &amp; TableAxGxE[[#This Row],[gender]] &amp; "|" &amp; TableAxGxE[[#This Row],[education]] &amp; "|" &amp; TableAxGxE[[#This Row],[variable]]</f>
        <v>50-59|2|6|WQ_NO_r</v>
      </c>
      <c r="P107" t="s">
        <v>28</v>
      </c>
      <c r="Q107">
        <v>2</v>
      </c>
      <c r="R107">
        <v>6</v>
      </c>
      <c r="S107" t="s">
        <v>44</v>
      </c>
      <c r="T107">
        <v>246</v>
      </c>
      <c r="U107">
        <v>482</v>
      </c>
      <c r="V107">
        <v>1641</v>
      </c>
      <c r="W107" t="s">
        <v>53</v>
      </c>
      <c r="X107">
        <v>246</v>
      </c>
      <c r="Y107">
        <v>57.56</v>
      </c>
      <c r="Z107">
        <v>10.88</v>
      </c>
      <c r="AA107" t="s">
        <v>46</v>
      </c>
      <c r="AB107">
        <v>39.72</v>
      </c>
      <c r="AC107">
        <v>39</v>
      </c>
    </row>
    <row r="108" spans="15:29" x14ac:dyDescent="0.25">
      <c r="O108" t="str">
        <f xml:space="preserve"> TableAxGxE[[#This Row],[age_group]] &amp; "|" &amp; TableAxGxE[[#This Row],[gender]] &amp; "|" &amp; TableAxGxE[[#This Row],[education]] &amp; "|" &amp; TableAxGxE[[#This Row],[variable]]</f>
        <v>50-59|2|6|WQ_DE_r</v>
      </c>
      <c r="P108" t="s">
        <v>28</v>
      </c>
      <c r="Q108">
        <v>2</v>
      </c>
      <c r="R108">
        <v>6</v>
      </c>
      <c r="S108" t="s">
        <v>47</v>
      </c>
      <c r="T108">
        <v>246</v>
      </c>
      <c r="U108">
        <v>482</v>
      </c>
      <c r="V108">
        <v>1641</v>
      </c>
      <c r="W108" t="s">
        <v>53</v>
      </c>
      <c r="X108">
        <v>246</v>
      </c>
      <c r="Y108">
        <v>15.21</v>
      </c>
      <c r="Z108">
        <v>3.26</v>
      </c>
      <c r="AA108" t="s">
        <v>46</v>
      </c>
      <c r="AB108">
        <v>9.8699999999999992</v>
      </c>
      <c r="AC108">
        <v>9</v>
      </c>
    </row>
    <row r="109" spans="15:29" x14ac:dyDescent="0.25">
      <c r="O109" t="str">
        <f xml:space="preserve"> TableAxGxE[[#This Row],[age_group]] &amp; "|" &amp; TableAxGxE[[#This Row],[gender]] &amp; "|" &amp; TableAxGxE[[#This Row],[education]] &amp; "|" &amp; TableAxGxE[[#This Row],[variable]]</f>
        <v>50-59|2|6|WQ_SA_r</v>
      </c>
      <c r="P109" t="s">
        <v>28</v>
      </c>
      <c r="Q109">
        <v>2</v>
      </c>
      <c r="R109">
        <v>6</v>
      </c>
      <c r="S109" t="s">
        <v>48</v>
      </c>
      <c r="T109">
        <v>246</v>
      </c>
      <c r="U109">
        <v>482</v>
      </c>
      <c r="V109">
        <v>1641</v>
      </c>
      <c r="W109" t="s">
        <v>53</v>
      </c>
      <c r="X109">
        <v>246</v>
      </c>
      <c r="Y109">
        <v>19.5</v>
      </c>
      <c r="Z109">
        <v>8.89</v>
      </c>
      <c r="AA109" t="s">
        <v>49</v>
      </c>
      <c r="AB109">
        <v>34.08</v>
      </c>
      <c r="AC109">
        <v>35</v>
      </c>
    </row>
    <row r="110" spans="15:29" x14ac:dyDescent="0.25">
      <c r="O110" t="str">
        <f xml:space="preserve"> TableAxGxE[[#This Row],[age_group]] &amp; "|" &amp; TableAxGxE[[#This Row],[gender]] &amp; "|" &amp; TableAxGxE[[#This Row],[education]] &amp; "|" &amp; TableAxGxE[[#This Row],[variable]]</f>
        <v>50-59|2|7|WQ_NO_r</v>
      </c>
      <c r="P110" t="s">
        <v>28</v>
      </c>
      <c r="Q110">
        <v>2</v>
      </c>
      <c r="R110">
        <v>7</v>
      </c>
      <c r="S110" t="s">
        <v>44</v>
      </c>
      <c r="T110">
        <v>136</v>
      </c>
      <c r="U110">
        <v>482</v>
      </c>
      <c r="V110">
        <v>1641</v>
      </c>
      <c r="W110" t="s">
        <v>53</v>
      </c>
      <c r="X110">
        <v>136</v>
      </c>
      <c r="Y110">
        <v>57.03</v>
      </c>
      <c r="Z110">
        <v>11.07</v>
      </c>
      <c r="AA110" t="s">
        <v>46</v>
      </c>
      <c r="AB110">
        <v>38.869999999999997</v>
      </c>
      <c r="AC110">
        <v>38</v>
      </c>
    </row>
    <row r="111" spans="15:29" x14ac:dyDescent="0.25">
      <c r="O111" t="str">
        <f xml:space="preserve"> TableAxGxE[[#This Row],[age_group]] &amp; "|" &amp; TableAxGxE[[#This Row],[gender]] &amp; "|" &amp; TableAxGxE[[#This Row],[education]] &amp; "|" &amp; TableAxGxE[[#This Row],[variable]]</f>
        <v>50-59|2|7|WQ_DE_r</v>
      </c>
      <c r="P111" t="s">
        <v>28</v>
      </c>
      <c r="Q111">
        <v>2</v>
      </c>
      <c r="R111">
        <v>7</v>
      </c>
      <c r="S111" t="s">
        <v>47</v>
      </c>
      <c r="T111">
        <v>136</v>
      </c>
      <c r="U111">
        <v>482</v>
      </c>
      <c r="V111">
        <v>1641</v>
      </c>
      <c r="W111" t="s">
        <v>53</v>
      </c>
      <c r="X111">
        <v>136</v>
      </c>
      <c r="Y111">
        <v>15.41</v>
      </c>
      <c r="Z111">
        <v>2.92</v>
      </c>
      <c r="AA111" t="s">
        <v>46</v>
      </c>
      <c r="AB111">
        <v>10.62</v>
      </c>
      <c r="AC111">
        <v>10</v>
      </c>
    </row>
    <row r="112" spans="15:29" x14ac:dyDescent="0.25">
      <c r="O112" t="str">
        <f xml:space="preserve"> TableAxGxE[[#This Row],[age_group]] &amp; "|" &amp; TableAxGxE[[#This Row],[gender]] &amp; "|" &amp; TableAxGxE[[#This Row],[education]] &amp; "|" &amp; TableAxGxE[[#This Row],[variable]]</f>
        <v>50-59|2|7|WQ_SA_r</v>
      </c>
      <c r="P112" t="s">
        <v>28</v>
      </c>
      <c r="Q112">
        <v>2</v>
      </c>
      <c r="R112">
        <v>7</v>
      </c>
      <c r="S112" t="s">
        <v>48</v>
      </c>
      <c r="T112">
        <v>136</v>
      </c>
      <c r="U112">
        <v>482</v>
      </c>
      <c r="V112">
        <v>1641</v>
      </c>
      <c r="W112" t="s">
        <v>53</v>
      </c>
      <c r="X112">
        <v>136</v>
      </c>
      <c r="Y112">
        <v>19.3</v>
      </c>
      <c r="Z112">
        <v>8.09</v>
      </c>
      <c r="AA112" t="s">
        <v>49</v>
      </c>
      <c r="AB112">
        <v>32.57</v>
      </c>
      <c r="AC112">
        <v>33</v>
      </c>
    </row>
    <row r="113" spans="15:29" x14ac:dyDescent="0.25">
      <c r="O113" t="str">
        <f xml:space="preserve"> TableAxGxE[[#This Row],[age_group]] &amp; "|" &amp; TableAxGxE[[#This Row],[gender]] &amp; "|" &amp; TableAxGxE[[#This Row],[education]] &amp; "|" &amp; TableAxGxE[[#This Row],[variable]]</f>
        <v>60-69|1|3|WQ_NO_r</v>
      </c>
      <c r="P113" t="s">
        <v>29</v>
      </c>
      <c r="Q113">
        <v>1</v>
      </c>
      <c r="R113">
        <v>3</v>
      </c>
      <c r="S113" t="s">
        <v>44</v>
      </c>
      <c r="T113">
        <v>1</v>
      </c>
      <c r="U113">
        <v>1221</v>
      </c>
      <c r="V113">
        <v>1949</v>
      </c>
      <c r="W113" t="s">
        <v>45</v>
      </c>
      <c r="X113">
        <v>1221</v>
      </c>
      <c r="Y113">
        <v>49.37</v>
      </c>
      <c r="Z113">
        <v>12.6</v>
      </c>
      <c r="AA113" t="s">
        <v>46</v>
      </c>
      <c r="AB113">
        <v>28.71</v>
      </c>
      <c r="AC113">
        <v>28</v>
      </c>
    </row>
    <row r="114" spans="15:29" x14ac:dyDescent="0.25">
      <c r="O114" t="str">
        <f xml:space="preserve"> TableAxGxE[[#This Row],[age_group]] &amp; "|" &amp; TableAxGxE[[#This Row],[gender]] &amp; "|" &amp; TableAxGxE[[#This Row],[education]] &amp; "|" &amp; TableAxGxE[[#This Row],[variable]]</f>
        <v>60-69|1|3|WQ_DE_r</v>
      </c>
      <c r="P114" t="s">
        <v>29</v>
      </c>
      <c r="Q114">
        <v>1</v>
      </c>
      <c r="R114">
        <v>3</v>
      </c>
      <c r="S114" t="s">
        <v>47</v>
      </c>
      <c r="T114">
        <v>1</v>
      </c>
      <c r="U114">
        <v>1221</v>
      </c>
      <c r="V114">
        <v>1949</v>
      </c>
      <c r="W114" t="s">
        <v>45</v>
      </c>
      <c r="X114">
        <v>1221</v>
      </c>
      <c r="Y114">
        <v>12.27</v>
      </c>
      <c r="Z114">
        <v>4.1399999999999997</v>
      </c>
      <c r="AA114" t="s">
        <v>46</v>
      </c>
      <c r="AB114">
        <v>5.49</v>
      </c>
      <c r="AC114">
        <v>5</v>
      </c>
    </row>
    <row r="115" spans="15:29" x14ac:dyDescent="0.25">
      <c r="O115" t="str">
        <f xml:space="preserve"> TableAxGxE[[#This Row],[age_group]] &amp; "|" &amp; TableAxGxE[[#This Row],[gender]] &amp; "|" &amp; TableAxGxE[[#This Row],[education]] &amp; "|" &amp; TableAxGxE[[#This Row],[variable]]</f>
        <v>60-69|1|3|WQ_SA_r</v>
      </c>
      <c r="P115" t="s">
        <v>29</v>
      </c>
      <c r="Q115">
        <v>1</v>
      </c>
      <c r="R115">
        <v>3</v>
      </c>
      <c r="S115" t="s">
        <v>48</v>
      </c>
      <c r="T115">
        <v>1</v>
      </c>
      <c r="U115">
        <v>1221</v>
      </c>
      <c r="V115">
        <v>1949</v>
      </c>
      <c r="W115" t="s">
        <v>45</v>
      </c>
      <c r="X115">
        <v>1221</v>
      </c>
      <c r="Y115">
        <v>26.76</v>
      </c>
      <c r="Z115">
        <v>11.64</v>
      </c>
      <c r="AA115" t="s">
        <v>49</v>
      </c>
      <c r="AB115">
        <v>45.85</v>
      </c>
      <c r="AC115">
        <v>46</v>
      </c>
    </row>
    <row r="116" spans="15:29" x14ac:dyDescent="0.25">
      <c r="O116" t="str">
        <f xml:space="preserve"> TableAxGxE[[#This Row],[age_group]] &amp; "|" &amp; TableAxGxE[[#This Row],[gender]] &amp; "|" &amp; TableAxGxE[[#This Row],[education]] &amp; "|" &amp; TableAxGxE[[#This Row],[variable]]</f>
        <v>60-69|1|4|WQ_NO_r</v>
      </c>
      <c r="P116" t="s">
        <v>29</v>
      </c>
      <c r="Q116">
        <v>1</v>
      </c>
      <c r="R116">
        <v>4</v>
      </c>
      <c r="S116" t="s">
        <v>44</v>
      </c>
      <c r="T116">
        <v>70</v>
      </c>
      <c r="U116">
        <v>1221</v>
      </c>
      <c r="V116">
        <v>1949</v>
      </c>
      <c r="W116" t="s">
        <v>53</v>
      </c>
      <c r="X116">
        <v>70</v>
      </c>
      <c r="Y116">
        <v>45.76</v>
      </c>
      <c r="Z116">
        <v>12.7</v>
      </c>
      <c r="AA116" t="s">
        <v>46</v>
      </c>
      <c r="AB116">
        <v>24.93</v>
      </c>
      <c r="AC116">
        <v>24</v>
      </c>
    </row>
    <row r="117" spans="15:29" x14ac:dyDescent="0.25">
      <c r="O117" t="str">
        <f xml:space="preserve"> TableAxGxE[[#This Row],[age_group]] &amp; "|" &amp; TableAxGxE[[#This Row],[gender]] &amp; "|" &amp; TableAxGxE[[#This Row],[education]] &amp; "|" &amp; TableAxGxE[[#This Row],[variable]]</f>
        <v>60-69|1|4|WQ_DE_r</v>
      </c>
      <c r="P117" t="s">
        <v>29</v>
      </c>
      <c r="Q117">
        <v>1</v>
      </c>
      <c r="R117">
        <v>4</v>
      </c>
      <c r="S117" t="s">
        <v>47</v>
      </c>
      <c r="T117">
        <v>70</v>
      </c>
      <c r="U117">
        <v>1221</v>
      </c>
      <c r="V117">
        <v>1949</v>
      </c>
      <c r="W117" t="s">
        <v>53</v>
      </c>
      <c r="X117">
        <v>70</v>
      </c>
      <c r="Y117">
        <v>10.86</v>
      </c>
      <c r="Z117">
        <v>4.0999999999999996</v>
      </c>
      <c r="AA117" t="s">
        <v>46</v>
      </c>
      <c r="AB117">
        <v>4.13</v>
      </c>
      <c r="AC117">
        <v>4</v>
      </c>
    </row>
    <row r="118" spans="15:29" x14ac:dyDescent="0.25">
      <c r="O118" t="str">
        <f xml:space="preserve"> TableAxGxE[[#This Row],[age_group]] &amp; "|" &amp; TableAxGxE[[#This Row],[gender]] &amp; "|" &amp; TableAxGxE[[#This Row],[education]] &amp; "|" &amp; TableAxGxE[[#This Row],[variable]]</f>
        <v>60-69|1|4|WQ_SA_r</v>
      </c>
      <c r="P118" t="s">
        <v>29</v>
      </c>
      <c r="Q118">
        <v>1</v>
      </c>
      <c r="R118">
        <v>4</v>
      </c>
      <c r="S118" t="s">
        <v>48</v>
      </c>
      <c r="T118">
        <v>70</v>
      </c>
      <c r="U118">
        <v>1221</v>
      </c>
      <c r="V118">
        <v>1949</v>
      </c>
      <c r="W118" t="s">
        <v>53</v>
      </c>
      <c r="X118">
        <v>70</v>
      </c>
      <c r="Y118">
        <v>32.19</v>
      </c>
      <c r="Z118">
        <v>12.7</v>
      </c>
      <c r="AA118" t="s">
        <v>49</v>
      </c>
      <c r="AB118">
        <v>53.01</v>
      </c>
      <c r="AC118">
        <v>54</v>
      </c>
    </row>
    <row r="119" spans="15:29" x14ac:dyDescent="0.25">
      <c r="O119" t="str">
        <f xml:space="preserve"> TableAxGxE[[#This Row],[age_group]] &amp; "|" &amp; TableAxGxE[[#This Row],[gender]] &amp; "|" &amp; TableAxGxE[[#This Row],[education]] &amp; "|" &amp; TableAxGxE[[#This Row],[variable]]</f>
        <v>60-69|1|5|WQ_NO_r</v>
      </c>
      <c r="P119" t="s">
        <v>29</v>
      </c>
      <c r="Q119">
        <v>1</v>
      </c>
      <c r="R119">
        <v>5</v>
      </c>
      <c r="S119" t="s">
        <v>44</v>
      </c>
      <c r="T119">
        <v>262</v>
      </c>
      <c r="U119">
        <v>1221</v>
      </c>
      <c r="V119">
        <v>1949</v>
      </c>
      <c r="W119" t="s">
        <v>53</v>
      </c>
      <c r="X119">
        <v>262</v>
      </c>
      <c r="Y119">
        <v>48.82</v>
      </c>
      <c r="Z119">
        <v>12.28</v>
      </c>
      <c r="AA119" t="s">
        <v>46</v>
      </c>
      <c r="AB119">
        <v>28.68</v>
      </c>
      <c r="AC119">
        <v>28</v>
      </c>
    </row>
    <row r="120" spans="15:29" x14ac:dyDescent="0.25">
      <c r="O120" t="str">
        <f xml:space="preserve"> TableAxGxE[[#This Row],[age_group]] &amp; "|" &amp; TableAxGxE[[#This Row],[gender]] &amp; "|" &amp; TableAxGxE[[#This Row],[education]] &amp; "|" &amp; TableAxGxE[[#This Row],[variable]]</f>
        <v>60-69|1|5|WQ_DE_r</v>
      </c>
      <c r="P120" t="s">
        <v>29</v>
      </c>
      <c r="Q120">
        <v>1</v>
      </c>
      <c r="R120">
        <v>5</v>
      </c>
      <c r="S120" t="s">
        <v>47</v>
      </c>
      <c r="T120">
        <v>262</v>
      </c>
      <c r="U120">
        <v>1221</v>
      </c>
      <c r="V120">
        <v>1949</v>
      </c>
      <c r="W120" t="s">
        <v>53</v>
      </c>
      <c r="X120">
        <v>262</v>
      </c>
      <c r="Y120">
        <v>11.36</v>
      </c>
      <c r="Z120">
        <v>3.98</v>
      </c>
      <c r="AA120" t="s">
        <v>46</v>
      </c>
      <c r="AB120">
        <v>4.84</v>
      </c>
      <c r="AC120">
        <v>4</v>
      </c>
    </row>
    <row r="121" spans="15:29" x14ac:dyDescent="0.25">
      <c r="O121" t="str">
        <f xml:space="preserve"> TableAxGxE[[#This Row],[age_group]] &amp; "|" &amp; TableAxGxE[[#This Row],[gender]] &amp; "|" &amp; TableAxGxE[[#This Row],[education]] &amp; "|" &amp; TableAxGxE[[#This Row],[variable]]</f>
        <v>60-69|1|5|WQ_SA_r</v>
      </c>
      <c r="P121" t="s">
        <v>29</v>
      </c>
      <c r="Q121">
        <v>1</v>
      </c>
      <c r="R121">
        <v>5</v>
      </c>
      <c r="S121" t="s">
        <v>48</v>
      </c>
      <c r="T121">
        <v>262</v>
      </c>
      <c r="U121">
        <v>1221</v>
      </c>
      <c r="V121">
        <v>1949</v>
      </c>
      <c r="W121" t="s">
        <v>53</v>
      </c>
      <c r="X121">
        <v>262</v>
      </c>
      <c r="Y121">
        <v>28.46</v>
      </c>
      <c r="Z121">
        <v>11.77</v>
      </c>
      <c r="AA121" t="s">
        <v>49</v>
      </c>
      <c r="AB121">
        <v>47.76</v>
      </c>
      <c r="AC121">
        <v>48</v>
      </c>
    </row>
    <row r="122" spans="15:29" x14ac:dyDescent="0.25">
      <c r="O122" t="str">
        <f xml:space="preserve"> TableAxGxE[[#This Row],[age_group]] &amp; "|" &amp; TableAxGxE[[#This Row],[gender]] &amp; "|" &amp; TableAxGxE[[#This Row],[education]] &amp; "|" &amp; TableAxGxE[[#This Row],[variable]]</f>
        <v>60-69|1|6|WQ_NO_r</v>
      </c>
      <c r="P122" t="s">
        <v>29</v>
      </c>
      <c r="Q122">
        <v>1</v>
      </c>
      <c r="R122">
        <v>6</v>
      </c>
      <c r="S122" t="s">
        <v>44</v>
      </c>
      <c r="T122">
        <v>679</v>
      </c>
      <c r="U122">
        <v>1221</v>
      </c>
      <c r="V122">
        <v>1949</v>
      </c>
      <c r="W122" t="s">
        <v>53</v>
      </c>
      <c r="X122">
        <v>679</v>
      </c>
      <c r="Y122">
        <v>49.53</v>
      </c>
      <c r="Z122">
        <v>12.45</v>
      </c>
      <c r="AA122" t="s">
        <v>46</v>
      </c>
      <c r="AB122">
        <v>29.11</v>
      </c>
      <c r="AC122">
        <v>29</v>
      </c>
    </row>
    <row r="123" spans="15:29" x14ac:dyDescent="0.25">
      <c r="O123" t="str">
        <f xml:space="preserve"> TableAxGxE[[#This Row],[age_group]] &amp; "|" &amp; TableAxGxE[[#This Row],[gender]] &amp; "|" &amp; TableAxGxE[[#This Row],[education]] &amp; "|" &amp; TableAxGxE[[#This Row],[variable]]</f>
        <v>60-69|1|6|WQ_DE_r</v>
      </c>
      <c r="P123" t="s">
        <v>29</v>
      </c>
      <c r="Q123">
        <v>1</v>
      </c>
      <c r="R123">
        <v>6</v>
      </c>
      <c r="S123" t="s">
        <v>47</v>
      </c>
      <c r="T123">
        <v>679</v>
      </c>
      <c r="U123">
        <v>1221</v>
      </c>
      <c r="V123">
        <v>1949</v>
      </c>
      <c r="W123" t="s">
        <v>53</v>
      </c>
      <c r="X123">
        <v>679</v>
      </c>
      <c r="Y123">
        <v>12.47</v>
      </c>
      <c r="Z123">
        <v>4.08</v>
      </c>
      <c r="AA123" t="s">
        <v>46</v>
      </c>
      <c r="AB123">
        <v>5.78</v>
      </c>
      <c r="AC123">
        <v>5</v>
      </c>
    </row>
    <row r="124" spans="15:29" x14ac:dyDescent="0.25">
      <c r="O124" t="str">
        <f xml:space="preserve"> TableAxGxE[[#This Row],[age_group]] &amp; "|" &amp; TableAxGxE[[#This Row],[gender]] &amp; "|" &amp; TableAxGxE[[#This Row],[education]] &amp; "|" &amp; TableAxGxE[[#This Row],[variable]]</f>
        <v>60-69|1|6|WQ_SA_r</v>
      </c>
      <c r="P124" t="s">
        <v>29</v>
      </c>
      <c r="Q124">
        <v>1</v>
      </c>
      <c r="R124">
        <v>6</v>
      </c>
      <c r="S124" t="s">
        <v>48</v>
      </c>
      <c r="T124">
        <v>679</v>
      </c>
      <c r="U124">
        <v>1221</v>
      </c>
      <c r="V124">
        <v>1949</v>
      </c>
      <c r="W124" t="s">
        <v>53</v>
      </c>
      <c r="X124">
        <v>679</v>
      </c>
      <c r="Y124">
        <v>26.37</v>
      </c>
      <c r="Z124">
        <v>11.52</v>
      </c>
      <c r="AA124" t="s">
        <v>49</v>
      </c>
      <c r="AB124">
        <v>45.27</v>
      </c>
      <c r="AC124">
        <v>46</v>
      </c>
    </row>
    <row r="125" spans="15:29" x14ac:dyDescent="0.25">
      <c r="O125" t="str">
        <f xml:space="preserve"> TableAxGxE[[#This Row],[age_group]] &amp; "|" &amp; TableAxGxE[[#This Row],[gender]] &amp; "|" &amp; TableAxGxE[[#This Row],[education]] &amp; "|" &amp; TableAxGxE[[#This Row],[variable]]</f>
        <v>60-69|1|7|WQ_NO_r</v>
      </c>
      <c r="P125" t="s">
        <v>29</v>
      </c>
      <c r="Q125">
        <v>1</v>
      </c>
      <c r="R125">
        <v>7</v>
      </c>
      <c r="S125" t="s">
        <v>44</v>
      </c>
      <c r="T125">
        <v>209</v>
      </c>
      <c r="U125">
        <v>1221</v>
      </c>
      <c r="V125">
        <v>1949</v>
      </c>
      <c r="W125" t="s">
        <v>53</v>
      </c>
      <c r="X125">
        <v>209</v>
      </c>
      <c r="Y125">
        <v>50.78</v>
      </c>
      <c r="Z125">
        <v>13.28</v>
      </c>
      <c r="AA125" t="s">
        <v>46</v>
      </c>
      <c r="AB125">
        <v>28.99</v>
      </c>
      <c r="AC125">
        <v>28</v>
      </c>
    </row>
    <row r="126" spans="15:29" x14ac:dyDescent="0.25">
      <c r="O126" t="str">
        <f xml:space="preserve"> TableAxGxE[[#This Row],[age_group]] &amp; "|" &amp; TableAxGxE[[#This Row],[gender]] &amp; "|" &amp; TableAxGxE[[#This Row],[education]] &amp; "|" &amp; TableAxGxE[[#This Row],[variable]]</f>
        <v>60-69|1|7|WQ_DE_r</v>
      </c>
      <c r="P126" t="s">
        <v>29</v>
      </c>
      <c r="Q126">
        <v>1</v>
      </c>
      <c r="R126">
        <v>7</v>
      </c>
      <c r="S126" t="s">
        <v>47</v>
      </c>
      <c r="T126">
        <v>209</v>
      </c>
      <c r="U126">
        <v>1221</v>
      </c>
      <c r="V126">
        <v>1949</v>
      </c>
      <c r="W126" t="s">
        <v>53</v>
      </c>
      <c r="X126">
        <v>209</v>
      </c>
      <c r="Y126">
        <v>13.26</v>
      </c>
      <c r="Z126">
        <v>4.2300000000000004</v>
      </c>
      <c r="AA126" t="s">
        <v>46</v>
      </c>
      <c r="AB126">
        <v>6.33</v>
      </c>
      <c r="AC126">
        <v>6</v>
      </c>
    </row>
    <row r="127" spans="15:29" x14ac:dyDescent="0.25">
      <c r="O127" t="str">
        <f xml:space="preserve"> TableAxGxE[[#This Row],[age_group]] &amp; "|" &amp; TableAxGxE[[#This Row],[gender]] &amp; "|" &amp; TableAxGxE[[#This Row],[education]] &amp; "|" &amp; TableAxGxE[[#This Row],[variable]]</f>
        <v>60-69|1|7|WQ_SA_r</v>
      </c>
      <c r="P127" t="s">
        <v>29</v>
      </c>
      <c r="Q127">
        <v>1</v>
      </c>
      <c r="R127">
        <v>7</v>
      </c>
      <c r="S127" t="s">
        <v>48</v>
      </c>
      <c r="T127">
        <v>209</v>
      </c>
      <c r="U127">
        <v>1221</v>
      </c>
      <c r="V127">
        <v>1949</v>
      </c>
      <c r="W127" t="s">
        <v>53</v>
      </c>
      <c r="X127">
        <v>209</v>
      </c>
      <c r="Y127">
        <v>24.07</v>
      </c>
      <c r="Z127">
        <v>10.66</v>
      </c>
      <c r="AA127" t="s">
        <v>49</v>
      </c>
      <c r="AB127">
        <v>41.54</v>
      </c>
      <c r="AC127">
        <v>42</v>
      </c>
    </row>
    <row r="128" spans="15:29" x14ac:dyDescent="0.25">
      <c r="O128" t="str">
        <f xml:space="preserve"> TableAxGxE[[#This Row],[age_group]] &amp; "|" &amp; TableAxGxE[[#This Row],[gender]] &amp; "|" &amp; TableAxGxE[[#This Row],[education]] &amp; "|" &amp; TableAxGxE[[#This Row],[variable]]</f>
        <v>60-69|2|3|WQ_NO_r</v>
      </c>
      <c r="P128" t="s">
        <v>29</v>
      </c>
      <c r="Q128">
        <v>2</v>
      </c>
      <c r="R128">
        <v>3</v>
      </c>
      <c r="S128" t="s">
        <v>44</v>
      </c>
      <c r="T128">
        <v>1</v>
      </c>
      <c r="U128">
        <v>728</v>
      </c>
      <c r="V128">
        <v>1949</v>
      </c>
      <c r="W128" t="s">
        <v>45</v>
      </c>
      <c r="X128">
        <v>728</v>
      </c>
      <c r="Y128">
        <v>57.39</v>
      </c>
      <c r="Z128">
        <v>10.51</v>
      </c>
      <c r="AA128" t="s">
        <v>46</v>
      </c>
      <c r="AB128">
        <v>40.14</v>
      </c>
      <c r="AC128">
        <v>40</v>
      </c>
    </row>
    <row r="129" spans="15:29" x14ac:dyDescent="0.25">
      <c r="O129" t="str">
        <f xml:space="preserve"> TableAxGxE[[#This Row],[age_group]] &amp; "|" &amp; TableAxGxE[[#This Row],[gender]] &amp; "|" &amp; TableAxGxE[[#This Row],[education]] &amp; "|" &amp; TableAxGxE[[#This Row],[variable]]</f>
        <v>60-69|2|3|WQ_DE_r</v>
      </c>
      <c r="P129" t="s">
        <v>29</v>
      </c>
      <c r="Q129">
        <v>2</v>
      </c>
      <c r="R129">
        <v>3</v>
      </c>
      <c r="S129" t="s">
        <v>47</v>
      </c>
      <c r="T129">
        <v>1</v>
      </c>
      <c r="U129">
        <v>728</v>
      </c>
      <c r="V129">
        <v>1949</v>
      </c>
      <c r="W129" t="s">
        <v>45</v>
      </c>
      <c r="X129">
        <v>728</v>
      </c>
      <c r="Y129">
        <v>15.12</v>
      </c>
      <c r="Z129">
        <v>3.28</v>
      </c>
      <c r="AA129" t="s">
        <v>46</v>
      </c>
      <c r="AB129">
        <v>9.74</v>
      </c>
      <c r="AC129">
        <v>9</v>
      </c>
    </row>
    <row r="130" spans="15:29" x14ac:dyDescent="0.25">
      <c r="O130" t="str">
        <f xml:space="preserve"> TableAxGxE[[#This Row],[age_group]] &amp; "|" &amp; TableAxGxE[[#This Row],[gender]] &amp; "|" &amp; TableAxGxE[[#This Row],[education]] &amp; "|" &amp; TableAxGxE[[#This Row],[variable]]</f>
        <v>60-69|2|3|WQ_SA_r</v>
      </c>
      <c r="P130" t="s">
        <v>29</v>
      </c>
      <c r="Q130">
        <v>2</v>
      </c>
      <c r="R130">
        <v>3</v>
      </c>
      <c r="S130" t="s">
        <v>48</v>
      </c>
      <c r="T130">
        <v>1</v>
      </c>
      <c r="U130">
        <v>728</v>
      </c>
      <c r="V130">
        <v>1949</v>
      </c>
      <c r="W130" t="s">
        <v>45</v>
      </c>
      <c r="X130">
        <v>728</v>
      </c>
      <c r="Y130">
        <v>20.71</v>
      </c>
      <c r="Z130">
        <v>9.16</v>
      </c>
      <c r="AA130" t="s">
        <v>49</v>
      </c>
      <c r="AB130">
        <v>35.72</v>
      </c>
      <c r="AC130">
        <v>36</v>
      </c>
    </row>
    <row r="131" spans="15:29" x14ac:dyDescent="0.25">
      <c r="O131" t="str">
        <f xml:space="preserve"> TableAxGxE[[#This Row],[age_group]] &amp; "|" &amp; TableAxGxE[[#This Row],[gender]] &amp; "|" &amp; TableAxGxE[[#This Row],[education]] &amp; "|" &amp; TableAxGxE[[#This Row],[variable]]</f>
        <v>60-69|2|4|WQ_NO_r</v>
      </c>
      <c r="P131" t="s">
        <v>29</v>
      </c>
      <c r="Q131">
        <v>2</v>
      </c>
      <c r="R131">
        <v>4</v>
      </c>
      <c r="S131" t="s">
        <v>44</v>
      </c>
      <c r="T131">
        <v>33</v>
      </c>
      <c r="U131">
        <v>728</v>
      </c>
      <c r="V131">
        <v>1949</v>
      </c>
      <c r="W131" t="s">
        <v>53</v>
      </c>
      <c r="X131">
        <v>33</v>
      </c>
      <c r="Y131">
        <v>50.24</v>
      </c>
      <c r="Z131">
        <v>11.01</v>
      </c>
      <c r="AA131" t="s">
        <v>46</v>
      </c>
      <c r="AB131">
        <v>32.19</v>
      </c>
      <c r="AC131">
        <v>32</v>
      </c>
    </row>
    <row r="132" spans="15:29" x14ac:dyDescent="0.25">
      <c r="O132" t="str">
        <f xml:space="preserve"> TableAxGxE[[#This Row],[age_group]] &amp; "|" &amp; TableAxGxE[[#This Row],[gender]] &amp; "|" &amp; TableAxGxE[[#This Row],[education]] &amp; "|" &amp; TableAxGxE[[#This Row],[variable]]</f>
        <v>60-69|2|4|WQ_DE_r</v>
      </c>
      <c r="P132" t="s">
        <v>29</v>
      </c>
      <c r="Q132">
        <v>2</v>
      </c>
      <c r="R132">
        <v>4</v>
      </c>
      <c r="S132" t="s">
        <v>47</v>
      </c>
      <c r="T132">
        <v>33</v>
      </c>
      <c r="U132">
        <v>728</v>
      </c>
      <c r="V132">
        <v>1949</v>
      </c>
      <c r="W132" t="s">
        <v>53</v>
      </c>
      <c r="X132">
        <v>33</v>
      </c>
      <c r="Y132">
        <v>13.09</v>
      </c>
      <c r="Z132">
        <v>3.31</v>
      </c>
      <c r="AA132" t="s">
        <v>46</v>
      </c>
      <c r="AB132">
        <v>7.66</v>
      </c>
      <c r="AC132">
        <v>7</v>
      </c>
    </row>
    <row r="133" spans="15:29" x14ac:dyDescent="0.25">
      <c r="O133" t="str">
        <f xml:space="preserve"> TableAxGxE[[#This Row],[age_group]] &amp; "|" &amp; TableAxGxE[[#This Row],[gender]] &amp; "|" &amp; TableAxGxE[[#This Row],[education]] &amp; "|" &amp; TableAxGxE[[#This Row],[variable]]</f>
        <v>60-69|2|4|WQ_SA_r</v>
      </c>
      <c r="P133" t="s">
        <v>29</v>
      </c>
      <c r="Q133">
        <v>2</v>
      </c>
      <c r="R133">
        <v>4</v>
      </c>
      <c r="S133" t="s">
        <v>48</v>
      </c>
      <c r="T133">
        <v>33</v>
      </c>
      <c r="U133">
        <v>728</v>
      </c>
      <c r="V133">
        <v>1949</v>
      </c>
      <c r="W133" t="s">
        <v>53</v>
      </c>
      <c r="X133">
        <v>33</v>
      </c>
      <c r="Y133">
        <v>26.03</v>
      </c>
      <c r="Z133">
        <v>12.51</v>
      </c>
      <c r="AA133" t="s">
        <v>49</v>
      </c>
      <c r="AB133">
        <v>46.55</v>
      </c>
      <c r="AC133">
        <v>47</v>
      </c>
    </row>
    <row r="134" spans="15:29" x14ac:dyDescent="0.25">
      <c r="O134" t="str">
        <f xml:space="preserve"> TableAxGxE[[#This Row],[age_group]] &amp; "|" &amp; TableAxGxE[[#This Row],[gender]] &amp; "|" &amp; TableAxGxE[[#This Row],[education]] &amp; "|" &amp; TableAxGxE[[#This Row],[variable]]</f>
        <v>60-69|2|5|WQ_NO_r</v>
      </c>
      <c r="P134" t="s">
        <v>29</v>
      </c>
      <c r="Q134">
        <v>2</v>
      </c>
      <c r="R134">
        <v>5</v>
      </c>
      <c r="S134" t="s">
        <v>44</v>
      </c>
      <c r="T134">
        <v>128</v>
      </c>
      <c r="U134">
        <v>728</v>
      </c>
      <c r="V134">
        <v>1949</v>
      </c>
      <c r="W134" t="s">
        <v>53</v>
      </c>
      <c r="X134">
        <v>128</v>
      </c>
      <c r="Y134">
        <v>58.7</v>
      </c>
      <c r="Z134">
        <v>10.029999999999999</v>
      </c>
      <c r="AA134" t="s">
        <v>46</v>
      </c>
      <c r="AB134">
        <v>42.26</v>
      </c>
      <c r="AC134">
        <v>42</v>
      </c>
    </row>
    <row r="135" spans="15:29" x14ac:dyDescent="0.25">
      <c r="O135" t="str">
        <f xml:space="preserve"> TableAxGxE[[#This Row],[age_group]] &amp; "|" &amp; TableAxGxE[[#This Row],[gender]] &amp; "|" &amp; TableAxGxE[[#This Row],[education]] &amp; "|" &amp; TableAxGxE[[#This Row],[variable]]</f>
        <v>60-69|2|5|WQ_DE_r</v>
      </c>
      <c r="P135" t="s">
        <v>29</v>
      </c>
      <c r="Q135">
        <v>2</v>
      </c>
      <c r="R135">
        <v>5</v>
      </c>
      <c r="S135" t="s">
        <v>47</v>
      </c>
      <c r="T135">
        <v>128</v>
      </c>
      <c r="U135">
        <v>728</v>
      </c>
      <c r="V135">
        <v>1949</v>
      </c>
      <c r="W135" t="s">
        <v>53</v>
      </c>
      <c r="X135">
        <v>128</v>
      </c>
      <c r="Y135">
        <v>14.89</v>
      </c>
      <c r="Z135">
        <v>3.58</v>
      </c>
      <c r="AA135" t="s">
        <v>46</v>
      </c>
      <c r="AB135">
        <v>9.02</v>
      </c>
      <c r="AC135">
        <v>9</v>
      </c>
    </row>
    <row r="136" spans="15:29" x14ac:dyDescent="0.25">
      <c r="O136" t="str">
        <f xml:space="preserve"> TableAxGxE[[#This Row],[age_group]] &amp; "|" &amp; TableAxGxE[[#This Row],[gender]] &amp; "|" &amp; TableAxGxE[[#This Row],[education]] &amp; "|" &amp; TableAxGxE[[#This Row],[variable]]</f>
        <v>60-69|2|5|WQ_SA_r</v>
      </c>
      <c r="P136" t="s">
        <v>29</v>
      </c>
      <c r="Q136">
        <v>2</v>
      </c>
      <c r="R136">
        <v>5</v>
      </c>
      <c r="S136" t="s">
        <v>48</v>
      </c>
      <c r="T136">
        <v>128</v>
      </c>
      <c r="U136">
        <v>728</v>
      </c>
      <c r="V136">
        <v>1949</v>
      </c>
      <c r="W136" t="s">
        <v>53</v>
      </c>
      <c r="X136">
        <v>128</v>
      </c>
      <c r="Y136">
        <v>20.56</v>
      </c>
      <c r="Z136">
        <v>9.8800000000000008</v>
      </c>
      <c r="AA136" t="s">
        <v>49</v>
      </c>
      <c r="AB136">
        <v>36.76</v>
      </c>
      <c r="AC136">
        <v>37</v>
      </c>
    </row>
    <row r="137" spans="15:29" x14ac:dyDescent="0.25">
      <c r="O137" t="str">
        <f xml:space="preserve"> TableAxGxE[[#This Row],[age_group]] &amp; "|" &amp; TableAxGxE[[#This Row],[gender]] &amp; "|" &amp; TableAxGxE[[#This Row],[education]] &amp; "|" &amp; TableAxGxE[[#This Row],[variable]]</f>
        <v>60-69|2|6|WQ_NO_r</v>
      </c>
      <c r="P137" t="s">
        <v>29</v>
      </c>
      <c r="Q137">
        <v>2</v>
      </c>
      <c r="R137">
        <v>6</v>
      </c>
      <c r="S137" t="s">
        <v>44</v>
      </c>
      <c r="T137">
        <v>356</v>
      </c>
      <c r="U137">
        <v>728</v>
      </c>
      <c r="V137">
        <v>1949</v>
      </c>
      <c r="W137" t="s">
        <v>53</v>
      </c>
      <c r="X137">
        <v>356</v>
      </c>
      <c r="Y137">
        <v>57.59</v>
      </c>
      <c r="Z137">
        <v>10.25</v>
      </c>
      <c r="AA137" t="s">
        <v>46</v>
      </c>
      <c r="AB137">
        <v>40.770000000000003</v>
      </c>
      <c r="AC137">
        <v>40</v>
      </c>
    </row>
    <row r="138" spans="15:29" x14ac:dyDescent="0.25">
      <c r="O138" t="str">
        <f xml:space="preserve"> TableAxGxE[[#This Row],[age_group]] &amp; "|" &amp; TableAxGxE[[#This Row],[gender]] &amp; "|" &amp; TableAxGxE[[#This Row],[education]] &amp; "|" &amp; TableAxGxE[[#This Row],[variable]]</f>
        <v>60-69|2|6|WQ_DE_r</v>
      </c>
      <c r="P138" t="s">
        <v>29</v>
      </c>
      <c r="Q138">
        <v>2</v>
      </c>
      <c r="R138">
        <v>6</v>
      </c>
      <c r="S138" t="s">
        <v>47</v>
      </c>
      <c r="T138">
        <v>356</v>
      </c>
      <c r="U138">
        <v>728</v>
      </c>
      <c r="V138">
        <v>1949</v>
      </c>
      <c r="W138" t="s">
        <v>53</v>
      </c>
      <c r="X138">
        <v>356</v>
      </c>
      <c r="Y138">
        <v>15.17</v>
      </c>
      <c r="Z138">
        <v>3.17</v>
      </c>
      <c r="AA138" t="s">
        <v>46</v>
      </c>
      <c r="AB138">
        <v>9.98</v>
      </c>
      <c r="AC138">
        <v>9</v>
      </c>
    </row>
    <row r="139" spans="15:29" x14ac:dyDescent="0.25">
      <c r="O139" t="str">
        <f xml:space="preserve"> TableAxGxE[[#This Row],[age_group]] &amp; "|" &amp; TableAxGxE[[#This Row],[gender]] &amp; "|" &amp; TableAxGxE[[#This Row],[education]] &amp; "|" &amp; TableAxGxE[[#This Row],[variable]]</f>
        <v>60-69|2|6|WQ_SA_r</v>
      </c>
      <c r="P139" t="s">
        <v>29</v>
      </c>
      <c r="Q139">
        <v>2</v>
      </c>
      <c r="R139">
        <v>6</v>
      </c>
      <c r="S139" t="s">
        <v>48</v>
      </c>
      <c r="T139">
        <v>356</v>
      </c>
      <c r="U139">
        <v>728</v>
      </c>
      <c r="V139">
        <v>1949</v>
      </c>
      <c r="W139" t="s">
        <v>53</v>
      </c>
      <c r="X139">
        <v>356</v>
      </c>
      <c r="Y139">
        <v>20.350000000000001</v>
      </c>
      <c r="Z139">
        <v>8.6999999999999993</v>
      </c>
      <c r="AA139" t="s">
        <v>49</v>
      </c>
      <c r="AB139">
        <v>34.619999999999997</v>
      </c>
      <c r="AC139">
        <v>35</v>
      </c>
    </row>
    <row r="140" spans="15:29" x14ac:dyDescent="0.25">
      <c r="O140" t="str">
        <f xml:space="preserve"> TableAxGxE[[#This Row],[age_group]] &amp; "|" &amp; TableAxGxE[[#This Row],[gender]] &amp; "|" &amp; TableAxGxE[[#This Row],[education]] &amp; "|" &amp; TableAxGxE[[#This Row],[variable]]</f>
        <v>60-69|2|7|WQ_NO_r</v>
      </c>
      <c r="P140" t="s">
        <v>29</v>
      </c>
      <c r="Q140">
        <v>2</v>
      </c>
      <c r="R140">
        <v>7</v>
      </c>
      <c r="S140" t="s">
        <v>44</v>
      </c>
      <c r="T140">
        <v>210</v>
      </c>
      <c r="U140">
        <v>728</v>
      </c>
      <c r="V140">
        <v>1949</v>
      </c>
      <c r="W140" t="s">
        <v>53</v>
      </c>
      <c r="X140">
        <v>210</v>
      </c>
      <c r="Y140">
        <v>57.38</v>
      </c>
      <c r="Z140">
        <v>10.82</v>
      </c>
      <c r="AA140" t="s">
        <v>46</v>
      </c>
      <c r="AB140">
        <v>39.630000000000003</v>
      </c>
      <c r="AC140">
        <v>39</v>
      </c>
    </row>
    <row r="141" spans="15:29" x14ac:dyDescent="0.25">
      <c r="O141" t="str">
        <f xml:space="preserve"> TableAxGxE[[#This Row],[age_group]] &amp; "|" &amp; TableAxGxE[[#This Row],[gender]] &amp; "|" &amp; TableAxGxE[[#This Row],[education]] &amp; "|" &amp; TableAxGxE[[#This Row],[variable]]</f>
        <v>60-69|2|7|WQ_DE_r</v>
      </c>
      <c r="P141" t="s">
        <v>29</v>
      </c>
      <c r="Q141">
        <v>2</v>
      </c>
      <c r="R141">
        <v>7</v>
      </c>
      <c r="S141" t="s">
        <v>47</v>
      </c>
      <c r="T141">
        <v>210</v>
      </c>
      <c r="U141">
        <v>728</v>
      </c>
      <c r="V141">
        <v>1949</v>
      </c>
      <c r="W141" t="s">
        <v>53</v>
      </c>
      <c r="X141">
        <v>210</v>
      </c>
      <c r="Y141">
        <v>15.49</v>
      </c>
      <c r="Z141">
        <v>3.18</v>
      </c>
      <c r="AA141" t="s">
        <v>46</v>
      </c>
      <c r="AB141">
        <v>10.28</v>
      </c>
      <c r="AC141">
        <v>10</v>
      </c>
    </row>
    <row r="142" spans="15:29" x14ac:dyDescent="0.25">
      <c r="O142" t="str">
        <f xml:space="preserve"> TableAxGxE[[#This Row],[age_group]] &amp; "|" &amp; TableAxGxE[[#This Row],[gender]] &amp; "|" &amp; TableAxGxE[[#This Row],[education]] &amp; "|" &amp; TableAxGxE[[#This Row],[variable]]</f>
        <v>60-69|2|7|WQ_SA_r</v>
      </c>
      <c r="P142" t="s">
        <v>29</v>
      </c>
      <c r="Q142">
        <v>2</v>
      </c>
      <c r="R142">
        <v>7</v>
      </c>
      <c r="S142" t="s">
        <v>48</v>
      </c>
      <c r="T142">
        <v>210</v>
      </c>
      <c r="U142">
        <v>728</v>
      </c>
      <c r="V142">
        <v>1949</v>
      </c>
      <c r="W142" t="s">
        <v>53</v>
      </c>
      <c r="X142">
        <v>210</v>
      </c>
      <c r="Y142">
        <v>20.49</v>
      </c>
      <c r="Z142">
        <v>8.58</v>
      </c>
      <c r="AA142" t="s">
        <v>49</v>
      </c>
      <c r="AB142">
        <v>34.56</v>
      </c>
      <c r="AC142">
        <v>35</v>
      </c>
    </row>
    <row r="143" spans="15:29" x14ac:dyDescent="0.25">
      <c r="O143" t="str">
        <f xml:space="preserve"> TableAxGxE[[#This Row],[age_group]] &amp; "|" &amp; TableAxGxE[[#This Row],[gender]] &amp; "|" &amp; TableAxGxE[[#This Row],[education]] &amp; "|" &amp; TableAxGxE[[#This Row],[variable]]</f>
        <v>70-79|1|3|WQ_NO_r</v>
      </c>
      <c r="P143" t="s">
        <v>30</v>
      </c>
      <c r="Q143">
        <v>1</v>
      </c>
      <c r="R143">
        <v>3</v>
      </c>
      <c r="S143" t="s">
        <v>44</v>
      </c>
      <c r="T143">
        <v>3</v>
      </c>
      <c r="U143">
        <v>456</v>
      </c>
      <c r="V143">
        <v>886</v>
      </c>
      <c r="W143" t="s">
        <v>45</v>
      </c>
      <c r="X143">
        <v>456</v>
      </c>
      <c r="Y143">
        <v>50.03</v>
      </c>
      <c r="Z143">
        <v>12.6</v>
      </c>
      <c r="AA143" t="s">
        <v>46</v>
      </c>
      <c r="AB143">
        <v>29.36</v>
      </c>
      <c r="AC143">
        <v>29</v>
      </c>
    </row>
    <row r="144" spans="15:29" x14ac:dyDescent="0.25">
      <c r="O144" t="str">
        <f xml:space="preserve"> TableAxGxE[[#This Row],[age_group]] &amp; "|" &amp; TableAxGxE[[#This Row],[gender]] &amp; "|" &amp; TableAxGxE[[#This Row],[education]] &amp; "|" &amp; TableAxGxE[[#This Row],[variable]]</f>
        <v>70-79|1|3|WQ_DE_r</v>
      </c>
      <c r="P144" t="s">
        <v>30</v>
      </c>
      <c r="Q144">
        <v>1</v>
      </c>
      <c r="R144">
        <v>3</v>
      </c>
      <c r="S144" t="s">
        <v>47</v>
      </c>
      <c r="T144">
        <v>3</v>
      </c>
      <c r="U144">
        <v>456</v>
      </c>
      <c r="V144">
        <v>886</v>
      </c>
      <c r="W144" t="s">
        <v>45</v>
      </c>
      <c r="X144">
        <v>456</v>
      </c>
      <c r="Y144">
        <v>12.58</v>
      </c>
      <c r="Z144">
        <v>3.96</v>
      </c>
      <c r="AA144" t="s">
        <v>46</v>
      </c>
      <c r="AB144">
        <v>6.09</v>
      </c>
      <c r="AC144">
        <v>6</v>
      </c>
    </row>
    <row r="145" spans="15:29" x14ac:dyDescent="0.25">
      <c r="O145" t="str">
        <f xml:space="preserve"> TableAxGxE[[#This Row],[age_group]] &amp; "|" &amp; TableAxGxE[[#This Row],[gender]] &amp; "|" &amp; TableAxGxE[[#This Row],[education]] &amp; "|" &amp; TableAxGxE[[#This Row],[variable]]</f>
        <v>70-79|1|3|WQ_SA_r</v>
      </c>
      <c r="P145" t="s">
        <v>30</v>
      </c>
      <c r="Q145">
        <v>1</v>
      </c>
      <c r="R145">
        <v>3</v>
      </c>
      <c r="S145" t="s">
        <v>48</v>
      </c>
      <c r="T145">
        <v>3</v>
      </c>
      <c r="U145">
        <v>456</v>
      </c>
      <c r="V145">
        <v>886</v>
      </c>
      <c r="W145" t="s">
        <v>45</v>
      </c>
      <c r="X145">
        <v>456</v>
      </c>
      <c r="Y145">
        <v>26.75</v>
      </c>
      <c r="Z145">
        <v>10.9</v>
      </c>
      <c r="AA145" t="s">
        <v>49</v>
      </c>
      <c r="AB145">
        <v>44.63</v>
      </c>
      <c r="AC145">
        <v>45</v>
      </c>
    </row>
    <row r="146" spans="15:29" x14ac:dyDescent="0.25">
      <c r="O146" t="str">
        <f xml:space="preserve"> TableAxGxE[[#This Row],[age_group]] &amp; "|" &amp; TableAxGxE[[#This Row],[gender]] &amp; "|" &amp; TableAxGxE[[#This Row],[education]] &amp; "|" &amp; TableAxGxE[[#This Row],[variable]]</f>
        <v>70-79|1|4|WQ_NO_r</v>
      </c>
      <c r="P146" t="s">
        <v>30</v>
      </c>
      <c r="Q146">
        <v>1</v>
      </c>
      <c r="R146">
        <v>4</v>
      </c>
      <c r="S146" t="s">
        <v>44</v>
      </c>
      <c r="T146">
        <v>36</v>
      </c>
      <c r="U146">
        <v>456</v>
      </c>
      <c r="V146">
        <v>886</v>
      </c>
      <c r="W146" t="s">
        <v>53</v>
      </c>
      <c r="X146">
        <v>36</v>
      </c>
      <c r="Y146">
        <v>48.92</v>
      </c>
      <c r="Z146">
        <v>14.88</v>
      </c>
      <c r="AA146" t="s">
        <v>46</v>
      </c>
      <c r="AB146">
        <v>24.52</v>
      </c>
      <c r="AC146">
        <v>24</v>
      </c>
    </row>
    <row r="147" spans="15:29" x14ac:dyDescent="0.25">
      <c r="O147" t="str">
        <f xml:space="preserve"> TableAxGxE[[#This Row],[age_group]] &amp; "|" &amp; TableAxGxE[[#This Row],[gender]] &amp; "|" &amp; TableAxGxE[[#This Row],[education]] &amp; "|" &amp; TableAxGxE[[#This Row],[variable]]</f>
        <v>70-79|1|4|WQ_DE_r</v>
      </c>
      <c r="P147" t="s">
        <v>30</v>
      </c>
      <c r="Q147">
        <v>1</v>
      </c>
      <c r="R147">
        <v>4</v>
      </c>
      <c r="S147" t="s">
        <v>47</v>
      </c>
      <c r="T147">
        <v>36</v>
      </c>
      <c r="U147">
        <v>456</v>
      </c>
      <c r="V147">
        <v>886</v>
      </c>
      <c r="W147" t="s">
        <v>53</v>
      </c>
      <c r="X147">
        <v>36</v>
      </c>
      <c r="Y147">
        <v>11.97</v>
      </c>
      <c r="Z147">
        <v>4.12</v>
      </c>
      <c r="AA147" t="s">
        <v>46</v>
      </c>
      <c r="AB147">
        <v>5.22</v>
      </c>
      <c r="AC147">
        <v>5</v>
      </c>
    </row>
    <row r="148" spans="15:29" x14ac:dyDescent="0.25">
      <c r="O148" t="str">
        <f xml:space="preserve"> TableAxGxE[[#This Row],[age_group]] &amp; "|" &amp; TableAxGxE[[#This Row],[gender]] &amp; "|" &amp; TableAxGxE[[#This Row],[education]] &amp; "|" &amp; TableAxGxE[[#This Row],[variable]]</f>
        <v>70-79|1|4|WQ_SA_r</v>
      </c>
      <c r="P148" t="s">
        <v>30</v>
      </c>
      <c r="Q148">
        <v>1</v>
      </c>
      <c r="R148">
        <v>4</v>
      </c>
      <c r="S148" t="s">
        <v>48</v>
      </c>
      <c r="T148">
        <v>36</v>
      </c>
      <c r="U148">
        <v>456</v>
      </c>
      <c r="V148">
        <v>886</v>
      </c>
      <c r="W148" t="s">
        <v>53</v>
      </c>
      <c r="X148">
        <v>36</v>
      </c>
      <c r="Y148">
        <v>29.19</v>
      </c>
      <c r="Z148">
        <v>11.94</v>
      </c>
      <c r="AA148" t="s">
        <v>49</v>
      </c>
      <c r="AB148">
        <v>48.77</v>
      </c>
      <c r="AC148">
        <v>49</v>
      </c>
    </row>
    <row r="149" spans="15:29" x14ac:dyDescent="0.25">
      <c r="O149" t="str">
        <f xml:space="preserve"> TableAxGxE[[#This Row],[age_group]] &amp; "|" &amp; TableAxGxE[[#This Row],[gender]] &amp; "|" &amp; TableAxGxE[[#This Row],[education]] &amp; "|" &amp; TableAxGxE[[#This Row],[variable]]</f>
        <v>70-79|1|5|WQ_NO_r</v>
      </c>
      <c r="P149" t="s">
        <v>30</v>
      </c>
      <c r="Q149">
        <v>1</v>
      </c>
      <c r="R149">
        <v>5</v>
      </c>
      <c r="S149" t="s">
        <v>44</v>
      </c>
      <c r="T149">
        <v>64</v>
      </c>
      <c r="U149">
        <v>456</v>
      </c>
      <c r="V149">
        <v>886</v>
      </c>
      <c r="W149" t="s">
        <v>53</v>
      </c>
      <c r="X149">
        <v>64</v>
      </c>
      <c r="Y149">
        <v>52.11</v>
      </c>
      <c r="Z149">
        <v>11.53</v>
      </c>
      <c r="AA149" t="s">
        <v>46</v>
      </c>
      <c r="AB149">
        <v>33.19</v>
      </c>
      <c r="AC149">
        <v>33</v>
      </c>
    </row>
    <row r="150" spans="15:29" x14ac:dyDescent="0.25">
      <c r="O150" t="str">
        <f xml:space="preserve"> TableAxGxE[[#This Row],[age_group]] &amp; "|" &amp; TableAxGxE[[#This Row],[gender]] &amp; "|" &amp; TableAxGxE[[#This Row],[education]] &amp; "|" &amp; TableAxGxE[[#This Row],[variable]]</f>
        <v>70-79|1|5|WQ_DE_r</v>
      </c>
      <c r="P150" t="s">
        <v>30</v>
      </c>
      <c r="Q150">
        <v>1</v>
      </c>
      <c r="R150">
        <v>5</v>
      </c>
      <c r="S150" t="s">
        <v>47</v>
      </c>
      <c r="T150">
        <v>64</v>
      </c>
      <c r="U150">
        <v>456</v>
      </c>
      <c r="V150">
        <v>886</v>
      </c>
      <c r="W150" t="s">
        <v>53</v>
      </c>
      <c r="X150">
        <v>64</v>
      </c>
      <c r="Y150">
        <v>13.06</v>
      </c>
      <c r="Z150">
        <v>3.66</v>
      </c>
      <c r="AA150" t="s">
        <v>46</v>
      </c>
      <c r="AB150">
        <v>7.05</v>
      </c>
      <c r="AC150">
        <v>7</v>
      </c>
    </row>
    <row r="151" spans="15:29" x14ac:dyDescent="0.25">
      <c r="O151" t="str">
        <f xml:space="preserve"> TableAxGxE[[#This Row],[age_group]] &amp; "|" &amp; TableAxGxE[[#This Row],[gender]] &amp; "|" &amp; TableAxGxE[[#This Row],[education]] &amp; "|" &amp; TableAxGxE[[#This Row],[variable]]</f>
        <v>70-79|1|5|WQ_SA_r</v>
      </c>
      <c r="P151" t="s">
        <v>30</v>
      </c>
      <c r="Q151">
        <v>1</v>
      </c>
      <c r="R151">
        <v>5</v>
      </c>
      <c r="S151" t="s">
        <v>48</v>
      </c>
      <c r="T151">
        <v>64</v>
      </c>
      <c r="U151">
        <v>456</v>
      </c>
      <c r="V151">
        <v>886</v>
      </c>
      <c r="W151" t="s">
        <v>53</v>
      </c>
      <c r="X151">
        <v>64</v>
      </c>
      <c r="Y151">
        <v>29.2</v>
      </c>
      <c r="Z151">
        <v>10.49</v>
      </c>
      <c r="AA151" t="s">
        <v>49</v>
      </c>
      <c r="AB151">
        <v>46.41</v>
      </c>
      <c r="AC151">
        <v>47</v>
      </c>
    </row>
    <row r="152" spans="15:29" x14ac:dyDescent="0.25">
      <c r="O152" t="str">
        <f xml:space="preserve"> TableAxGxE[[#This Row],[age_group]] &amp; "|" &amp; TableAxGxE[[#This Row],[gender]] &amp; "|" &amp; TableAxGxE[[#This Row],[education]] &amp; "|" &amp; TableAxGxE[[#This Row],[variable]]</f>
        <v>70-79|1|6|WQ_NO_r</v>
      </c>
      <c r="P152" t="s">
        <v>30</v>
      </c>
      <c r="Q152">
        <v>1</v>
      </c>
      <c r="R152">
        <v>6</v>
      </c>
      <c r="S152" t="s">
        <v>44</v>
      </c>
      <c r="T152">
        <v>272</v>
      </c>
      <c r="U152">
        <v>456</v>
      </c>
      <c r="V152">
        <v>886</v>
      </c>
      <c r="W152" t="s">
        <v>53</v>
      </c>
      <c r="X152">
        <v>272</v>
      </c>
      <c r="Y152">
        <v>49.28</v>
      </c>
      <c r="Z152">
        <v>12.45</v>
      </c>
      <c r="AA152" t="s">
        <v>46</v>
      </c>
      <c r="AB152">
        <v>28.85</v>
      </c>
      <c r="AC152">
        <v>28</v>
      </c>
    </row>
    <row r="153" spans="15:29" x14ac:dyDescent="0.25">
      <c r="O153" t="str">
        <f xml:space="preserve"> TableAxGxE[[#This Row],[age_group]] &amp; "|" &amp; TableAxGxE[[#This Row],[gender]] &amp; "|" &amp; TableAxGxE[[#This Row],[education]] &amp; "|" &amp; TableAxGxE[[#This Row],[variable]]</f>
        <v>70-79|1|6|WQ_DE_r</v>
      </c>
      <c r="P153" t="s">
        <v>30</v>
      </c>
      <c r="Q153">
        <v>1</v>
      </c>
      <c r="R153">
        <v>6</v>
      </c>
      <c r="S153" t="s">
        <v>47</v>
      </c>
      <c r="T153">
        <v>272</v>
      </c>
      <c r="U153">
        <v>456</v>
      </c>
      <c r="V153">
        <v>886</v>
      </c>
      <c r="W153" t="s">
        <v>53</v>
      </c>
      <c r="X153">
        <v>272</v>
      </c>
      <c r="Y153">
        <v>12.25</v>
      </c>
      <c r="Z153">
        <v>3.92</v>
      </c>
      <c r="AA153" t="s">
        <v>46</v>
      </c>
      <c r="AB153">
        <v>5.82</v>
      </c>
      <c r="AC153">
        <v>5</v>
      </c>
    </row>
    <row r="154" spans="15:29" x14ac:dyDescent="0.25">
      <c r="O154" t="str">
        <f xml:space="preserve"> TableAxGxE[[#This Row],[age_group]] &amp; "|" &amp; TableAxGxE[[#This Row],[gender]] &amp; "|" &amp; TableAxGxE[[#This Row],[education]] &amp; "|" &amp; TableAxGxE[[#This Row],[variable]]</f>
        <v>70-79|1|6|WQ_SA_r</v>
      </c>
      <c r="P154" t="s">
        <v>30</v>
      </c>
      <c r="Q154">
        <v>1</v>
      </c>
      <c r="R154">
        <v>6</v>
      </c>
      <c r="S154" t="s">
        <v>48</v>
      </c>
      <c r="T154">
        <v>272</v>
      </c>
      <c r="U154">
        <v>456</v>
      </c>
      <c r="V154">
        <v>886</v>
      </c>
      <c r="W154" t="s">
        <v>53</v>
      </c>
      <c r="X154">
        <v>272</v>
      </c>
      <c r="Y154">
        <v>26.29</v>
      </c>
      <c r="Z154">
        <v>10.78</v>
      </c>
      <c r="AA154" t="s">
        <v>49</v>
      </c>
      <c r="AB154">
        <v>43.97</v>
      </c>
      <c r="AC154">
        <v>44</v>
      </c>
    </row>
    <row r="155" spans="15:29" x14ac:dyDescent="0.25">
      <c r="O155" t="str">
        <f xml:space="preserve"> TableAxGxE[[#This Row],[age_group]] &amp; "|" &amp; TableAxGxE[[#This Row],[gender]] &amp; "|" &amp; TableAxGxE[[#This Row],[education]] &amp; "|" &amp; TableAxGxE[[#This Row],[variable]]</f>
        <v>70-79|1|7|WQ_NO_r</v>
      </c>
      <c r="P155" t="s">
        <v>30</v>
      </c>
      <c r="Q155">
        <v>1</v>
      </c>
      <c r="R155">
        <v>7</v>
      </c>
      <c r="S155" t="s">
        <v>44</v>
      </c>
      <c r="T155">
        <v>81</v>
      </c>
      <c r="U155">
        <v>456</v>
      </c>
      <c r="V155">
        <v>886</v>
      </c>
      <c r="W155" t="s">
        <v>53</v>
      </c>
      <c r="X155">
        <v>81</v>
      </c>
      <c r="Y155">
        <v>51.22</v>
      </c>
      <c r="Z155">
        <v>12.72</v>
      </c>
      <c r="AA155" t="s">
        <v>46</v>
      </c>
      <c r="AB155">
        <v>30.35</v>
      </c>
      <c r="AC155">
        <v>30</v>
      </c>
    </row>
    <row r="156" spans="15:29" x14ac:dyDescent="0.25">
      <c r="O156" t="str">
        <f xml:space="preserve"> TableAxGxE[[#This Row],[age_group]] &amp; "|" &amp; TableAxGxE[[#This Row],[gender]] &amp; "|" &amp; TableAxGxE[[#This Row],[education]] &amp; "|" &amp; TableAxGxE[[#This Row],[variable]]</f>
        <v>70-79|1|7|WQ_DE_r</v>
      </c>
      <c r="P156" t="s">
        <v>30</v>
      </c>
      <c r="Q156">
        <v>1</v>
      </c>
      <c r="R156">
        <v>7</v>
      </c>
      <c r="S156" t="s">
        <v>47</v>
      </c>
      <c r="T156">
        <v>81</v>
      </c>
      <c r="U156">
        <v>456</v>
      </c>
      <c r="V156">
        <v>886</v>
      </c>
      <c r="W156" t="s">
        <v>53</v>
      </c>
      <c r="X156">
        <v>81</v>
      </c>
      <c r="Y156">
        <v>13.56</v>
      </c>
      <c r="Z156">
        <v>4.01</v>
      </c>
      <c r="AA156" t="s">
        <v>46</v>
      </c>
      <c r="AB156">
        <v>6.98</v>
      </c>
      <c r="AC156">
        <v>6</v>
      </c>
    </row>
    <row r="157" spans="15:29" x14ac:dyDescent="0.25">
      <c r="O157" t="str">
        <f xml:space="preserve"> TableAxGxE[[#This Row],[age_group]] &amp; "|" &amp; TableAxGxE[[#This Row],[gender]] &amp; "|" &amp; TableAxGxE[[#This Row],[education]] &amp; "|" &amp; TableAxGxE[[#This Row],[variable]]</f>
        <v>70-79|1|7|WQ_SA_r</v>
      </c>
      <c r="P157" t="s">
        <v>30</v>
      </c>
      <c r="Q157">
        <v>1</v>
      </c>
      <c r="R157">
        <v>7</v>
      </c>
      <c r="S157" t="s">
        <v>48</v>
      </c>
      <c r="T157">
        <v>81</v>
      </c>
      <c r="U157">
        <v>456</v>
      </c>
      <c r="V157">
        <v>886</v>
      </c>
      <c r="W157" t="s">
        <v>53</v>
      </c>
      <c r="X157">
        <v>81</v>
      </c>
      <c r="Y157">
        <v>24.74</v>
      </c>
      <c r="Z157">
        <v>10.42</v>
      </c>
      <c r="AA157" t="s">
        <v>49</v>
      </c>
      <c r="AB157">
        <v>41.83</v>
      </c>
      <c r="AC157">
        <v>42</v>
      </c>
    </row>
    <row r="158" spans="15:29" x14ac:dyDescent="0.25">
      <c r="O158" t="str">
        <f xml:space="preserve"> TableAxGxE[[#This Row],[age_group]] &amp; "|" &amp; TableAxGxE[[#This Row],[gender]] &amp; "|" &amp; TableAxGxE[[#This Row],[education]] &amp; "|" &amp; TableAxGxE[[#This Row],[variable]]</f>
        <v>70-79|2|3|WQ_NO_r</v>
      </c>
      <c r="P158" t="s">
        <v>30</v>
      </c>
      <c r="Q158">
        <v>2</v>
      </c>
      <c r="R158">
        <v>3</v>
      </c>
      <c r="S158" t="s">
        <v>44</v>
      </c>
      <c r="T158">
        <v>3</v>
      </c>
      <c r="U158">
        <v>430</v>
      </c>
      <c r="V158">
        <v>886</v>
      </c>
      <c r="W158" t="s">
        <v>45</v>
      </c>
      <c r="X158">
        <v>430</v>
      </c>
      <c r="Y158">
        <v>57.58</v>
      </c>
      <c r="Z158">
        <v>10.42</v>
      </c>
      <c r="AA158" t="s">
        <v>46</v>
      </c>
      <c r="AB158">
        <v>40.49</v>
      </c>
      <c r="AC158">
        <v>40</v>
      </c>
    </row>
    <row r="159" spans="15:29" x14ac:dyDescent="0.25">
      <c r="O159" t="str">
        <f xml:space="preserve"> TableAxGxE[[#This Row],[age_group]] &amp; "|" &amp; TableAxGxE[[#This Row],[gender]] &amp; "|" &amp; TableAxGxE[[#This Row],[education]] &amp; "|" &amp; TableAxGxE[[#This Row],[variable]]</f>
        <v>70-79|2|3|WQ_DE_r</v>
      </c>
      <c r="P159" t="s">
        <v>30</v>
      </c>
      <c r="Q159">
        <v>2</v>
      </c>
      <c r="R159">
        <v>3</v>
      </c>
      <c r="S159" t="s">
        <v>47</v>
      </c>
      <c r="T159">
        <v>3</v>
      </c>
      <c r="U159">
        <v>430</v>
      </c>
      <c r="V159">
        <v>886</v>
      </c>
      <c r="W159" t="s">
        <v>45</v>
      </c>
      <c r="X159">
        <v>430</v>
      </c>
      <c r="Y159">
        <v>15.07</v>
      </c>
      <c r="Z159">
        <v>3.13</v>
      </c>
      <c r="AA159" t="s">
        <v>46</v>
      </c>
      <c r="AB159">
        <v>9.94</v>
      </c>
      <c r="AC159">
        <v>9</v>
      </c>
    </row>
    <row r="160" spans="15:29" x14ac:dyDescent="0.25">
      <c r="O160" t="str">
        <f xml:space="preserve"> TableAxGxE[[#This Row],[age_group]] &amp; "|" &amp; TableAxGxE[[#This Row],[gender]] &amp; "|" &amp; TableAxGxE[[#This Row],[education]] &amp; "|" &amp; TableAxGxE[[#This Row],[variable]]</f>
        <v>70-79|2|3|WQ_SA_r</v>
      </c>
      <c r="P160" t="s">
        <v>30</v>
      </c>
      <c r="Q160">
        <v>2</v>
      </c>
      <c r="R160">
        <v>3</v>
      </c>
      <c r="S160" t="s">
        <v>48</v>
      </c>
      <c r="T160">
        <v>3</v>
      </c>
      <c r="U160">
        <v>430</v>
      </c>
      <c r="V160">
        <v>886</v>
      </c>
      <c r="W160" t="s">
        <v>45</v>
      </c>
      <c r="X160">
        <v>430</v>
      </c>
      <c r="Y160">
        <v>21.75</v>
      </c>
      <c r="Z160">
        <v>9.3800000000000008</v>
      </c>
      <c r="AA160" t="s">
        <v>49</v>
      </c>
      <c r="AB160">
        <v>37.14</v>
      </c>
      <c r="AC160">
        <v>38</v>
      </c>
    </row>
    <row r="161" spans="15:29" x14ac:dyDescent="0.25">
      <c r="O161" t="str">
        <f xml:space="preserve"> TableAxGxE[[#This Row],[age_group]] &amp; "|" &amp; TableAxGxE[[#This Row],[gender]] &amp; "|" &amp; TableAxGxE[[#This Row],[education]] &amp; "|" &amp; TableAxGxE[[#This Row],[variable]]</f>
        <v>70-79|2|4|WQ_NO_r</v>
      </c>
      <c r="P161" t="s">
        <v>30</v>
      </c>
      <c r="Q161">
        <v>2</v>
      </c>
      <c r="R161">
        <v>4</v>
      </c>
      <c r="S161" t="s">
        <v>44</v>
      </c>
      <c r="T161">
        <v>35</v>
      </c>
      <c r="U161">
        <v>430</v>
      </c>
      <c r="V161">
        <v>886</v>
      </c>
      <c r="W161" t="s">
        <v>53</v>
      </c>
      <c r="X161">
        <v>35</v>
      </c>
      <c r="Y161">
        <v>60.11</v>
      </c>
      <c r="Z161">
        <v>10.42</v>
      </c>
      <c r="AA161" t="s">
        <v>46</v>
      </c>
      <c r="AB161">
        <v>43.03</v>
      </c>
      <c r="AC161">
        <v>43</v>
      </c>
    </row>
    <row r="162" spans="15:29" x14ac:dyDescent="0.25">
      <c r="O162" t="str">
        <f xml:space="preserve"> TableAxGxE[[#This Row],[age_group]] &amp; "|" &amp; TableAxGxE[[#This Row],[gender]] &amp; "|" &amp; TableAxGxE[[#This Row],[education]] &amp; "|" &amp; TableAxGxE[[#This Row],[variable]]</f>
        <v>70-79|2|4|WQ_DE_r</v>
      </c>
      <c r="P162" t="s">
        <v>30</v>
      </c>
      <c r="Q162">
        <v>2</v>
      </c>
      <c r="R162">
        <v>4</v>
      </c>
      <c r="S162" t="s">
        <v>47</v>
      </c>
      <c r="T162">
        <v>35</v>
      </c>
      <c r="U162">
        <v>430</v>
      </c>
      <c r="V162">
        <v>886</v>
      </c>
      <c r="W162" t="s">
        <v>53</v>
      </c>
      <c r="X162">
        <v>35</v>
      </c>
      <c r="Y162">
        <v>15.2</v>
      </c>
      <c r="Z162">
        <v>3.19</v>
      </c>
      <c r="AA162" t="s">
        <v>46</v>
      </c>
      <c r="AB162">
        <v>9.9700000000000006</v>
      </c>
      <c r="AC162">
        <v>9</v>
      </c>
    </row>
    <row r="163" spans="15:29" x14ac:dyDescent="0.25">
      <c r="O163" t="str">
        <f xml:space="preserve"> TableAxGxE[[#This Row],[age_group]] &amp; "|" &amp; TableAxGxE[[#This Row],[gender]] &amp; "|" &amp; TableAxGxE[[#This Row],[education]] &amp; "|" &amp; TableAxGxE[[#This Row],[variable]]</f>
        <v>70-79|2|4|WQ_SA_r</v>
      </c>
      <c r="P163" t="s">
        <v>30</v>
      </c>
      <c r="Q163">
        <v>2</v>
      </c>
      <c r="R163">
        <v>4</v>
      </c>
      <c r="S163" t="s">
        <v>48</v>
      </c>
      <c r="T163">
        <v>35</v>
      </c>
      <c r="U163">
        <v>430</v>
      </c>
      <c r="V163">
        <v>886</v>
      </c>
      <c r="W163" t="s">
        <v>53</v>
      </c>
      <c r="X163">
        <v>35</v>
      </c>
      <c r="Y163">
        <v>21.83</v>
      </c>
      <c r="Z163">
        <v>9.23</v>
      </c>
      <c r="AA163" t="s">
        <v>49</v>
      </c>
      <c r="AB163">
        <v>36.97</v>
      </c>
      <c r="AC163">
        <v>37</v>
      </c>
    </row>
    <row r="164" spans="15:29" x14ac:dyDescent="0.25">
      <c r="O164" t="str">
        <f xml:space="preserve"> TableAxGxE[[#This Row],[age_group]] &amp; "|" &amp; TableAxGxE[[#This Row],[gender]] &amp; "|" &amp; TableAxGxE[[#This Row],[education]] &amp; "|" &amp; TableAxGxE[[#This Row],[variable]]</f>
        <v>70-79|2|5|WQ_NO_r</v>
      </c>
      <c r="P164" t="s">
        <v>30</v>
      </c>
      <c r="Q164">
        <v>2</v>
      </c>
      <c r="R164">
        <v>5</v>
      </c>
      <c r="S164" t="s">
        <v>44</v>
      </c>
      <c r="T164">
        <v>67</v>
      </c>
      <c r="U164">
        <v>430</v>
      </c>
      <c r="V164">
        <v>886</v>
      </c>
      <c r="W164" t="s">
        <v>53</v>
      </c>
      <c r="X164">
        <v>67</v>
      </c>
      <c r="Y164">
        <v>57.24</v>
      </c>
      <c r="Z164">
        <v>11.18</v>
      </c>
      <c r="AA164" t="s">
        <v>46</v>
      </c>
      <c r="AB164">
        <v>38.9</v>
      </c>
      <c r="AC164">
        <v>38</v>
      </c>
    </row>
    <row r="165" spans="15:29" x14ac:dyDescent="0.25">
      <c r="O165" t="str">
        <f xml:space="preserve"> TableAxGxE[[#This Row],[age_group]] &amp; "|" &amp; TableAxGxE[[#This Row],[gender]] &amp; "|" &amp; TableAxGxE[[#This Row],[education]] &amp; "|" &amp; TableAxGxE[[#This Row],[variable]]</f>
        <v>70-79|2|5|WQ_DE_r</v>
      </c>
      <c r="P165" t="s">
        <v>30</v>
      </c>
      <c r="Q165">
        <v>2</v>
      </c>
      <c r="R165">
        <v>5</v>
      </c>
      <c r="S165" t="s">
        <v>47</v>
      </c>
      <c r="T165">
        <v>67</v>
      </c>
      <c r="U165">
        <v>430</v>
      </c>
      <c r="V165">
        <v>886</v>
      </c>
      <c r="W165" t="s">
        <v>53</v>
      </c>
      <c r="X165">
        <v>67</v>
      </c>
      <c r="Y165">
        <v>14.46</v>
      </c>
      <c r="Z165">
        <v>3.56</v>
      </c>
      <c r="AA165" t="s">
        <v>46</v>
      </c>
      <c r="AB165">
        <v>8.6300000000000008</v>
      </c>
      <c r="AC165">
        <v>8</v>
      </c>
    </row>
    <row r="166" spans="15:29" x14ac:dyDescent="0.25">
      <c r="O166" t="str">
        <f xml:space="preserve"> TableAxGxE[[#This Row],[age_group]] &amp; "|" &amp; TableAxGxE[[#This Row],[gender]] &amp; "|" &amp; TableAxGxE[[#This Row],[education]] &amp; "|" &amp; TableAxGxE[[#This Row],[variable]]</f>
        <v>70-79|2|5|WQ_SA_r</v>
      </c>
      <c r="P166" t="s">
        <v>30</v>
      </c>
      <c r="Q166">
        <v>2</v>
      </c>
      <c r="R166">
        <v>5</v>
      </c>
      <c r="S166" t="s">
        <v>48</v>
      </c>
      <c r="T166">
        <v>67</v>
      </c>
      <c r="U166">
        <v>430</v>
      </c>
      <c r="V166">
        <v>886</v>
      </c>
      <c r="W166" t="s">
        <v>53</v>
      </c>
      <c r="X166">
        <v>67</v>
      </c>
      <c r="Y166">
        <v>22.28</v>
      </c>
      <c r="Z166">
        <v>9.23</v>
      </c>
      <c r="AA166" t="s">
        <v>49</v>
      </c>
      <c r="AB166">
        <v>37.409999999999997</v>
      </c>
      <c r="AC166">
        <v>38</v>
      </c>
    </row>
    <row r="167" spans="15:29" x14ac:dyDescent="0.25">
      <c r="O167" t="str">
        <f xml:space="preserve"> TableAxGxE[[#This Row],[age_group]] &amp; "|" &amp; TableAxGxE[[#This Row],[gender]] &amp; "|" &amp; TableAxGxE[[#This Row],[education]] &amp; "|" &amp; TableAxGxE[[#This Row],[variable]]</f>
        <v>70-79|2|6|WQ_NO_r</v>
      </c>
      <c r="P167" t="s">
        <v>30</v>
      </c>
      <c r="Q167">
        <v>2</v>
      </c>
      <c r="R167">
        <v>6</v>
      </c>
      <c r="S167" t="s">
        <v>44</v>
      </c>
      <c r="T167">
        <v>225</v>
      </c>
      <c r="U167">
        <v>430</v>
      </c>
      <c r="V167">
        <v>886</v>
      </c>
      <c r="W167" t="s">
        <v>53</v>
      </c>
      <c r="X167">
        <v>225</v>
      </c>
      <c r="Y167">
        <v>57.26</v>
      </c>
      <c r="Z167">
        <v>10.55</v>
      </c>
      <c r="AA167" t="s">
        <v>46</v>
      </c>
      <c r="AB167">
        <v>39.96</v>
      </c>
      <c r="AC167">
        <v>39</v>
      </c>
    </row>
    <row r="168" spans="15:29" x14ac:dyDescent="0.25">
      <c r="O168" t="str">
        <f xml:space="preserve"> TableAxGxE[[#This Row],[age_group]] &amp; "|" &amp; TableAxGxE[[#This Row],[gender]] &amp; "|" &amp; TableAxGxE[[#This Row],[education]] &amp; "|" &amp; TableAxGxE[[#This Row],[variable]]</f>
        <v>70-79|2|6|WQ_DE_r</v>
      </c>
      <c r="P168" t="s">
        <v>30</v>
      </c>
      <c r="Q168">
        <v>2</v>
      </c>
      <c r="R168">
        <v>6</v>
      </c>
      <c r="S168" t="s">
        <v>47</v>
      </c>
      <c r="T168">
        <v>225</v>
      </c>
      <c r="U168">
        <v>430</v>
      </c>
      <c r="V168">
        <v>886</v>
      </c>
      <c r="W168" t="s">
        <v>53</v>
      </c>
      <c r="X168">
        <v>225</v>
      </c>
      <c r="Y168">
        <v>15.05</v>
      </c>
      <c r="Z168">
        <v>3.18</v>
      </c>
      <c r="AA168" t="s">
        <v>46</v>
      </c>
      <c r="AB168">
        <v>9.83</v>
      </c>
      <c r="AC168">
        <v>9</v>
      </c>
    </row>
    <row r="169" spans="15:29" x14ac:dyDescent="0.25">
      <c r="O169" t="str">
        <f xml:space="preserve"> TableAxGxE[[#This Row],[age_group]] &amp; "|" &amp; TableAxGxE[[#This Row],[gender]] &amp; "|" &amp; TableAxGxE[[#This Row],[education]] &amp; "|" &amp; TableAxGxE[[#This Row],[variable]]</f>
        <v>70-79|2|6|WQ_SA_r</v>
      </c>
      <c r="P169" t="s">
        <v>30</v>
      </c>
      <c r="Q169">
        <v>2</v>
      </c>
      <c r="R169">
        <v>6</v>
      </c>
      <c r="S169" t="s">
        <v>48</v>
      </c>
      <c r="T169">
        <v>225</v>
      </c>
      <c r="U169">
        <v>430</v>
      </c>
      <c r="V169">
        <v>886</v>
      </c>
      <c r="W169" t="s">
        <v>53</v>
      </c>
      <c r="X169">
        <v>225</v>
      </c>
      <c r="Y169">
        <v>21.78</v>
      </c>
      <c r="Z169">
        <v>9.41</v>
      </c>
      <c r="AA169" t="s">
        <v>49</v>
      </c>
      <c r="AB169">
        <v>37.21</v>
      </c>
      <c r="AC169">
        <v>38</v>
      </c>
    </row>
    <row r="170" spans="15:29" x14ac:dyDescent="0.25">
      <c r="O170" t="str">
        <f xml:space="preserve"> TableAxGxE[[#This Row],[age_group]] &amp; "|" &amp; TableAxGxE[[#This Row],[gender]] &amp; "|" &amp; TableAxGxE[[#This Row],[education]] &amp; "|" &amp; TableAxGxE[[#This Row],[variable]]</f>
        <v>70-79|2|7|WQ_NO_r</v>
      </c>
      <c r="P170" t="s">
        <v>30</v>
      </c>
      <c r="Q170">
        <v>2</v>
      </c>
      <c r="R170">
        <v>7</v>
      </c>
      <c r="S170" t="s">
        <v>44</v>
      </c>
      <c r="T170">
        <v>100</v>
      </c>
      <c r="U170">
        <v>430</v>
      </c>
      <c r="V170">
        <v>886</v>
      </c>
      <c r="W170" t="s">
        <v>53</v>
      </c>
      <c r="X170">
        <v>100</v>
      </c>
      <c r="Y170">
        <v>57.24</v>
      </c>
      <c r="Z170">
        <v>9.39</v>
      </c>
      <c r="AA170" t="s">
        <v>46</v>
      </c>
      <c r="AB170">
        <v>41.84</v>
      </c>
      <c r="AC170">
        <v>41</v>
      </c>
    </row>
    <row r="171" spans="15:29" x14ac:dyDescent="0.25">
      <c r="O171" t="str">
        <f xml:space="preserve"> TableAxGxE[[#This Row],[age_group]] &amp; "|" &amp; TableAxGxE[[#This Row],[gender]] &amp; "|" &amp; TableAxGxE[[#This Row],[education]] &amp; "|" &amp; TableAxGxE[[#This Row],[variable]]</f>
        <v>70-79|2|7|WQ_DE_r</v>
      </c>
      <c r="P171" t="s">
        <v>30</v>
      </c>
      <c r="Q171">
        <v>2</v>
      </c>
      <c r="R171">
        <v>7</v>
      </c>
      <c r="S171" t="s">
        <v>47</v>
      </c>
      <c r="T171">
        <v>100</v>
      </c>
      <c r="U171">
        <v>430</v>
      </c>
      <c r="V171">
        <v>886</v>
      </c>
      <c r="W171" t="s">
        <v>53</v>
      </c>
      <c r="X171">
        <v>100</v>
      </c>
      <c r="Y171">
        <v>15.41</v>
      </c>
      <c r="Z171">
        <v>2.66</v>
      </c>
      <c r="AA171" t="s">
        <v>46</v>
      </c>
      <c r="AB171">
        <v>11.05</v>
      </c>
      <c r="AC171">
        <v>11</v>
      </c>
    </row>
    <row r="172" spans="15:29" x14ac:dyDescent="0.25">
      <c r="O172" t="str">
        <f xml:space="preserve"> TableAxGxE[[#This Row],[age_group]] &amp; "|" &amp; TableAxGxE[[#This Row],[gender]] &amp; "|" &amp; TableAxGxE[[#This Row],[education]] &amp; "|" &amp; TableAxGxE[[#This Row],[variable]]</f>
        <v>70-79|2|7|WQ_SA_r</v>
      </c>
      <c r="P172" t="s">
        <v>30</v>
      </c>
      <c r="Q172">
        <v>2</v>
      </c>
      <c r="R172">
        <v>7</v>
      </c>
      <c r="S172" t="s">
        <v>48</v>
      </c>
      <c r="T172">
        <v>100</v>
      </c>
      <c r="U172">
        <v>430</v>
      </c>
      <c r="V172">
        <v>886</v>
      </c>
      <c r="W172" t="s">
        <v>53</v>
      </c>
      <c r="X172">
        <v>100</v>
      </c>
      <c r="Y172">
        <v>21.23</v>
      </c>
      <c r="Z172">
        <v>8.91</v>
      </c>
      <c r="AA172" t="s">
        <v>49</v>
      </c>
      <c r="AB172">
        <v>35.840000000000003</v>
      </c>
      <c r="AC172">
        <v>36</v>
      </c>
    </row>
    <row r="173" spans="15:29" x14ac:dyDescent="0.25">
      <c r="O173" t="str">
        <f xml:space="preserve"> TableAxGxE[[#This Row],[age_group]] &amp; "|" &amp; TableAxGxE[[#This Row],[gender]] &amp; "|" &amp; TableAxGxE[[#This Row],[education]] &amp; "|" &amp; TableAxGxE[[#This Row],[variable]]</f>
        <v>80-100|1|3|WQ_NO_r</v>
      </c>
      <c r="P173" t="s">
        <v>31</v>
      </c>
      <c r="Q173">
        <v>1</v>
      </c>
      <c r="R173">
        <v>3</v>
      </c>
      <c r="S173" t="s">
        <v>44</v>
      </c>
      <c r="T173">
        <v>1</v>
      </c>
      <c r="U173">
        <v>51</v>
      </c>
      <c r="V173">
        <v>111</v>
      </c>
      <c r="W173" t="s">
        <v>45</v>
      </c>
      <c r="X173">
        <v>51</v>
      </c>
      <c r="Y173">
        <v>50.47</v>
      </c>
      <c r="Z173">
        <v>12.22</v>
      </c>
      <c r="AA173" t="s">
        <v>46</v>
      </c>
      <c r="AB173">
        <v>30.43</v>
      </c>
      <c r="AC173">
        <v>30</v>
      </c>
    </row>
    <row r="174" spans="15:29" x14ac:dyDescent="0.25">
      <c r="O174" t="str">
        <f xml:space="preserve"> TableAxGxE[[#This Row],[age_group]] &amp; "|" &amp; TableAxGxE[[#This Row],[gender]] &amp; "|" &amp; TableAxGxE[[#This Row],[education]] &amp; "|" &amp; TableAxGxE[[#This Row],[variable]]</f>
        <v>80-100|1|3|WQ_DE_r</v>
      </c>
      <c r="P174" t="s">
        <v>31</v>
      </c>
      <c r="Q174">
        <v>1</v>
      </c>
      <c r="R174">
        <v>3</v>
      </c>
      <c r="S174" t="s">
        <v>47</v>
      </c>
      <c r="T174">
        <v>1</v>
      </c>
      <c r="U174">
        <v>51</v>
      </c>
      <c r="V174">
        <v>111</v>
      </c>
      <c r="W174" t="s">
        <v>45</v>
      </c>
      <c r="X174">
        <v>51</v>
      </c>
      <c r="Y174">
        <v>12.53</v>
      </c>
      <c r="Z174">
        <v>3.55</v>
      </c>
      <c r="AA174" t="s">
        <v>46</v>
      </c>
      <c r="AB174">
        <v>6.71</v>
      </c>
      <c r="AC174">
        <v>6</v>
      </c>
    </row>
    <row r="175" spans="15:29" x14ac:dyDescent="0.25">
      <c r="O175" t="str">
        <f xml:space="preserve"> TableAxGxE[[#This Row],[age_group]] &amp; "|" &amp; TableAxGxE[[#This Row],[gender]] &amp; "|" &amp; TableAxGxE[[#This Row],[education]] &amp; "|" &amp; TableAxGxE[[#This Row],[variable]]</f>
        <v>80-100|1|3|WQ_SA_r</v>
      </c>
      <c r="P175" t="s">
        <v>31</v>
      </c>
      <c r="Q175">
        <v>1</v>
      </c>
      <c r="R175">
        <v>3</v>
      </c>
      <c r="S175" t="s">
        <v>48</v>
      </c>
      <c r="T175">
        <v>1</v>
      </c>
      <c r="U175">
        <v>51</v>
      </c>
      <c r="V175">
        <v>111</v>
      </c>
      <c r="W175" t="s">
        <v>45</v>
      </c>
      <c r="X175">
        <v>51</v>
      </c>
      <c r="Y175">
        <v>26.78</v>
      </c>
      <c r="Z175">
        <v>12.12</v>
      </c>
      <c r="AA175" t="s">
        <v>49</v>
      </c>
      <c r="AB175">
        <v>46.67</v>
      </c>
      <c r="AC175">
        <v>47</v>
      </c>
    </row>
    <row r="176" spans="15:29" x14ac:dyDescent="0.25">
      <c r="O176" t="str">
        <f xml:space="preserve"> TableAxGxE[[#This Row],[age_group]] &amp; "|" &amp; TableAxGxE[[#This Row],[gender]] &amp; "|" &amp; TableAxGxE[[#This Row],[education]] &amp; "|" &amp; TableAxGxE[[#This Row],[variable]]</f>
        <v>80-100|1|4|WQ_NO_r</v>
      </c>
      <c r="P176" t="s">
        <v>31</v>
      </c>
      <c r="Q176">
        <v>1</v>
      </c>
      <c r="R176">
        <v>4</v>
      </c>
      <c r="S176" t="s">
        <v>44</v>
      </c>
      <c r="T176">
        <v>6</v>
      </c>
      <c r="U176">
        <v>51</v>
      </c>
      <c r="V176">
        <v>111</v>
      </c>
      <c r="W176" t="s">
        <v>45</v>
      </c>
      <c r="X176">
        <v>51</v>
      </c>
      <c r="Y176">
        <v>50.47</v>
      </c>
      <c r="Z176">
        <v>12.22</v>
      </c>
      <c r="AA176" t="s">
        <v>46</v>
      </c>
      <c r="AB176">
        <v>30.43</v>
      </c>
      <c r="AC176">
        <v>30</v>
      </c>
    </row>
    <row r="177" spans="15:29" x14ac:dyDescent="0.25">
      <c r="O177" t="str">
        <f xml:space="preserve"> TableAxGxE[[#This Row],[age_group]] &amp; "|" &amp; TableAxGxE[[#This Row],[gender]] &amp; "|" &amp; TableAxGxE[[#This Row],[education]] &amp; "|" &amp; TableAxGxE[[#This Row],[variable]]</f>
        <v>80-100|1|4|WQ_DE_r</v>
      </c>
      <c r="P177" t="s">
        <v>31</v>
      </c>
      <c r="Q177">
        <v>1</v>
      </c>
      <c r="R177">
        <v>4</v>
      </c>
      <c r="S177" t="s">
        <v>47</v>
      </c>
      <c r="T177">
        <v>6</v>
      </c>
      <c r="U177">
        <v>51</v>
      </c>
      <c r="V177">
        <v>111</v>
      </c>
      <c r="W177" t="s">
        <v>45</v>
      </c>
      <c r="X177">
        <v>51</v>
      </c>
      <c r="Y177">
        <v>12.53</v>
      </c>
      <c r="Z177">
        <v>3.55</v>
      </c>
      <c r="AA177" t="s">
        <v>46</v>
      </c>
      <c r="AB177">
        <v>6.71</v>
      </c>
      <c r="AC177">
        <v>6</v>
      </c>
    </row>
    <row r="178" spans="15:29" x14ac:dyDescent="0.25">
      <c r="O178" t="str">
        <f xml:space="preserve"> TableAxGxE[[#This Row],[age_group]] &amp; "|" &amp; TableAxGxE[[#This Row],[gender]] &amp; "|" &amp; TableAxGxE[[#This Row],[education]] &amp; "|" &amp; TableAxGxE[[#This Row],[variable]]</f>
        <v>80-100|1|4|WQ_SA_r</v>
      </c>
      <c r="P178" t="s">
        <v>31</v>
      </c>
      <c r="Q178">
        <v>1</v>
      </c>
      <c r="R178">
        <v>4</v>
      </c>
      <c r="S178" t="s">
        <v>48</v>
      </c>
      <c r="T178">
        <v>6</v>
      </c>
      <c r="U178">
        <v>51</v>
      </c>
      <c r="V178">
        <v>111</v>
      </c>
      <c r="W178" t="s">
        <v>45</v>
      </c>
      <c r="X178">
        <v>51</v>
      </c>
      <c r="Y178">
        <v>26.78</v>
      </c>
      <c r="Z178">
        <v>12.12</v>
      </c>
      <c r="AA178" t="s">
        <v>49</v>
      </c>
      <c r="AB178">
        <v>46.67</v>
      </c>
      <c r="AC178">
        <v>47</v>
      </c>
    </row>
    <row r="179" spans="15:29" x14ac:dyDescent="0.25">
      <c r="O179" t="str">
        <f xml:space="preserve"> TableAxGxE[[#This Row],[age_group]] &amp; "|" &amp; TableAxGxE[[#This Row],[gender]] &amp; "|" &amp; TableAxGxE[[#This Row],[education]] &amp; "|" &amp; TableAxGxE[[#This Row],[variable]]</f>
        <v>80-100|1|5|WQ_NO_r</v>
      </c>
      <c r="P179" t="s">
        <v>31</v>
      </c>
      <c r="Q179">
        <v>1</v>
      </c>
      <c r="R179">
        <v>5</v>
      </c>
      <c r="S179" t="s">
        <v>44</v>
      </c>
      <c r="T179">
        <v>8</v>
      </c>
      <c r="U179">
        <v>51</v>
      </c>
      <c r="V179">
        <v>111</v>
      </c>
      <c r="W179" t="s">
        <v>45</v>
      </c>
      <c r="X179">
        <v>51</v>
      </c>
      <c r="Y179">
        <v>50.47</v>
      </c>
      <c r="Z179">
        <v>12.22</v>
      </c>
      <c r="AA179" t="s">
        <v>46</v>
      </c>
      <c r="AB179">
        <v>30.43</v>
      </c>
      <c r="AC179">
        <v>30</v>
      </c>
    </row>
    <row r="180" spans="15:29" x14ac:dyDescent="0.25">
      <c r="O180" t="str">
        <f xml:space="preserve"> TableAxGxE[[#This Row],[age_group]] &amp; "|" &amp; TableAxGxE[[#This Row],[gender]] &amp; "|" &amp; TableAxGxE[[#This Row],[education]] &amp; "|" &amp; TableAxGxE[[#This Row],[variable]]</f>
        <v>80-100|1|5|WQ_DE_r</v>
      </c>
      <c r="P180" t="s">
        <v>31</v>
      </c>
      <c r="Q180">
        <v>1</v>
      </c>
      <c r="R180">
        <v>5</v>
      </c>
      <c r="S180" t="s">
        <v>47</v>
      </c>
      <c r="T180">
        <v>8</v>
      </c>
      <c r="U180">
        <v>51</v>
      </c>
      <c r="V180">
        <v>111</v>
      </c>
      <c r="W180" t="s">
        <v>45</v>
      </c>
      <c r="X180">
        <v>51</v>
      </c>
      <c r="Y180">
        <v>12.53</v>
      </c>
      <c r="Z180">
        <v>3.55</v>
      </c>
      <c r="AA180" t="s">
        <v>46</v>
      </c>
      <c r="AB180">
        <v>6.71</v>
      </c>
      <c r="AC180">
        <v>6</v>
      </c>
    </row>
    <row r="181" spans="15:29" x14ac:dyDescent="0.25">
      <c r="O181" t="str">
        <f xml:space="preserve"> TableAxGxE[[#This Row],[age_group]] &amp; "|" &amp; TableAxGxE[[#This Row],[gender]] &amp; "|" &amp; TableAxGxE[[#This Row],[education]] &amp; "|" &amp; TableAxGxE[[#This Row],[variable]]</f>
        <v>80-100|1|5|WQ_SA_r</v>
      </c>
      <c r="P181" t="s">
        <v>31</v>
      </c>
      <c r="Q181">
        <v>1</v>
      </c>
      <c r="R181">
        <v>5</v>
      </c>
      <c r="S181" t="s">
        <v>48</v>
      </c>
      <c r="T181">
        <v>8</v>
      </c>
      <c r="U181">
        <v>51</v>
      </c>
      <c r="V181">
        <v>111</v>
      </c>
      <c r="W181" t="s">
        <v>45</v>
      </c>
      <c r="X181">
        <v>51</v>
      </c>
      <c r="Y181">
        <v>26.78</v>
      </c>
      <c r="Z181">
        <v>12.12</v>
      </c>
      <c r="AA181" t="s">
        <v>49</v>
      </c>
      <c r="AB181">
        <v>46.67</v>
      </c>
      <c r="AC181">
        <v>47</v>
      </c>
    </row>
    <row r="182" spans="15:29" x14ac:dyDescent="0.25">
      <c r="O182" t="str">
        <f xml:space="preserve"> TableAxGxE[[#This Row],[age_group]] &amp; "|" &amp; TableAxGxE[[#This Row],[gender]] &amp; "|" &amp; TableAxGxE[[#This Row],[education]] &amp; "|" &amp; TableAxGxE[[#This Row],[variable]]</f>
        <v>80-100|1|6|WQ_NO_r</v>
      </c>
      <c r="P182" t="s">
        <v>31</v>
      </c>
      <c r="Q182">
        <v>1</v>
      </c>
      <c r="R182">
        <v>6</v>
      </c>
      <c r="S182" t="s">
        <v>44</v>
      </c>
      <c r="T182">
        <v>26</v>
      </c>
      <c r="U182">
        <v>51</v>
      </c>
      <c r="V182">
        <v>111</v>
      </c>
      <c r="W182" t="s">
        <v>45</v>
      </c>
      <c r="X182">
        <v>51</v>
      </c>
      <c r="Y182">
        <v>50.47</v>
      </c>
      <c r="Z182">
        <v>12.22</v>
      </c>
      <c r="AA182" t="s">
        <v>46</v>
      </c>
      <c r="AB182">
        <v>30.43</v>
      </c>
      <c r="AC182">
        <v>30</v>
      </c>
    </row>
    <row r="183" spans="15:29" x14ac:dyDescent="0.25">
      <c r="O183" t="str">
        <f xml:space="preserve"> TableAxGxE[[#This Row],[age_group]] &amp; "|" &amp; TableAxGxE[[#This Row],[gender]] &amp; "|" &amp; TableAxGxE[[#This Row],[education]] &amp; "|" &amp; TableAxGxE[[#This Row],[variable]]</f>
        <v>80-100|1|6|WQ_DE_r</v>
      </c>
      <c r="P183" t="s">
        <v>31</v>
      </c>
      <c r="Q183">
        <v>1</v>
      </c>
      <c r="R183">
        <v>6</v>
      </c>
      <c r="S183" t="s">
        <v>47</v>
      </c>
      <c r="T183">
        <v>26</v>
      </c>
      <c r="U183">
        <v>51</v>
      </c>
      <c r="V183">
        <v>111</v>
      </c>
      <c r="W183" t="s">
        <v>45</v>
      </c>
      <c r="X183">
        <v>51</v>
      </c>
      <c r="Y183">
        <v>12.53</v>
      </c>
      <c r="Z183">
        <v>3.55</v>
      </c>
      <c r="AA183" t="s">
        <v>46</v>
      </c>
      <c r="AB183">
        <v>6.71</v>
      </c>
      <c r="AC183">
        <v>6</v>
      </c>
    </row>
    <row r="184" spans="15:29" x14ac:dyDescent="0.25">
      <c r="O184" t="str">
        <f xml:space="preserve"> TableAxGxE[[#This Row],[age_group]] &amp; "|" &amp; TableAxGxE[[#This Row],[gender]] &amp; "|" &amp; TableAxGxE[[#This Row],[education]] &amp; "|" &amp; TableAxGxE[[#This Row],[variable]]</f>
        <v>80-100|1|6|WQ_SA_r</v>
      </c>
      <c r="P184" t="s">
        <v>31</v>
      </c>
      <c r="Q184">
        <v>1</v>
      </c>
      <c r="R184">
        <v>6</v>
      </c>
      <c r="S184" t="s">
        <v>48</v>
      </c>
      <c r="T184">
        <v>26</v>
      </c>
      <c r="U184">
        <v>51</v>
      </c>
      <c r="V184">
        <v>111</v>
      </c>
      <c r="W184" t="s">
        <v>45</v>
      </c>
      <c r="X184">
        <v>51</v>
      </c>
      <c r="Y184">
        <v>26.78</v>
      </c>
      <c r="Z184">
        <v>12.12</v>
      </c>
      <c r="AA184" t="s">
        <v>49</v>
      </c>
      <c r="AB184">
        <v>46.67</v>
      </c>
      <c r="AC184">
        <v>47</v>
      </c>
    </row>
    <row r="185" spans="15:29" x14ac:dyDescent="0.25">
      <c r="O185" t="str">
        <f xml:space="preserve"> TableAxGxE[[#This Row],[age_group]] &amp; "|" &amp; TableAxGxE[[#This Row],[gender]] &amp; "|" &amp; TableAxGxE[[#This Row],[education]] &amp; "|" &amp; TableAxGxE[[#This Row],[variable]]</f>
        <v>80-100|1|7|WQ_NO_r</v>
      </c>
      <c r="P185" t="s">
        <v>31</v>
      </c>
      <c r="Q185">
        <v>1</v>
      </c>
      <c r="R185">
        <v>7</v>
      </c>
      <c r="S185" t="s">
        <v>44</v>
      </c>
      <c r="T185">
        <v>10</v>
      </c>
      <c r="U185">
        <v>51</v>
      </c>
      <c r="V185">
        <v>111</v>
      </c>
      <c r="W185" t="s">
        <v>45</v>
      </c>
      <c r="X185">
        <v>51</v>
      </c>
      <c r="Y185">
        <v>50.47</v>
      </c>
      <c r="Z185">
        <v>12.22</v>
      </c>
      <c r="AA185" t="s">
        <v>46</v>
      </c>
      <c r="AB185">
        <v>30.43</v>
      </c>
      <c r="AC185">
        <v>30</v>
      </c>
    </row>
    <row r="186" spans="15:29" x14ac:dyDescent="0.25">
      <c r="O186" t="str">
        <f xml:space="preserve"> TableAxGxE[[#This Row],[age_group]] &amp; "|" &amp; TableAxGxE[[#This Row],[gender]] &amp; "|" &amp; TableAxGxE[[#This Row],[education]] &amp; "|" &amp; TableAxGxE[[#This Row],[variable]]</f>
        <v>80-100|1|7|WQ_DE_r</v>
      </c>
      <c r="P186" t="s">
        <v>31</v>
      </c>
      <c r="Q186">
        <v>1</v>
      </c>
      <c r="R186">
        <v>7</v>
      </c>
      <c r="S186" t="s">
        <v>47</v>
      </c>
      <c r="T186">
        <v>10</v>
      </c>
      <c r="U186">
        <v>51</v>
      </c>
      <c r="V186">
        <v>111</v>
      </c>
      <c r="W186" t="s">
        <v>45</v>
      </c>
      <c r="X186">
        <v>51</v>
      </c>
      <c r="Y186">
        <v>12.53</v>
      </c>
      <c r="Z186">
        <v>3.55</v>
      </c>
      <c r="AA186" t="s">
        <v>46</v>
      </c>
      <c r="AB186">
        <v>6.71</v>
      </c>
      <c r="AC186">
        <v>6</v>
      </c>
    </row>
    <row r="187" spans="15:29" x14ac:dyDescent="0.25">
      <c r="O187" t="str">
        <f xml:space="preserve"> TableAxGxE[[#This Row],[age_group]] &amp; "|" &amp; TableAxGxE[[#This Row],[gender]] &amp; "|" &amp; TableAxGxE[[#This Row],[education]] &amp; "|" &amp; TableAxGxE[[#This Row],[variable]]</f>
        <v>80-100|1|7|WQ_SA_r</v>
      </c>
      <c r="P187" t="s">
        <v>31</v>
      </c>
      <c r="Q187">
        <v>1</v>
      </c>
      <c r="R187">
        <v>7</v>
      </c>
      <c r="S187" t="s">
        <v>48</v>
      </c>
      <c r="T187">
        <v>10</v>
      </c>
      <c r="U187">
        <v>51</v>
      </c>
      <c r="V187">
        <v>111</v>
      </c>
      <c r="W187" t="s">
        <v>45</v>
      </c>
      <c r="X187">
        <v>51</v>
      </c>
      <c r="Y187">
        <v>26.78</v>
      </c>
      <c r="Z187">
        <v>12.12</v>
      </c>
      <c r="AA187" t="s">
        <v>49</v>
      </c>
      <c r="AB187">
        <v>46.67</v>
      </c>
      <c r="AC187">
        <v>47</v>
      </c>
    </row>
    <row r="188" spans="15:29" x14ac:dyDescent="0.25">
      <c r="O188" t="str">
        <f xml:space="preserve"> TableAxGxE[[#This Row],[age_group]] &amp; "|" &amp; TableAxGxE[[#This Row],[gender]] &amp; "|" &amp; TableAxGxE[[#This Row],[education]] &amp; "|" &amp; TableAxGxE[[#This Row],[variable]]</f>
        <v>80-100|2|3|WQ_NO_r</v>
      </c>
      <c r="P188" t="s">
        <v>31</v>
      </c>
      <c r="Q188">
        <v>2</v>
      </c>
      <c r="R188">
        <v>3</v>
      </c>
      <c r="S188" t="s">
        <v>44</v>
      </c>
      <c r="T188">
        <v>1</v>
      </c>
      <c r="U188">
        <v>60</v>
      </c>
      <c r="V188">
        <v>111</v>
      </c>
      <c r="W188" t="s">
        <v>45</v>
      </c>
      <c r="X188">
        <v>60</v>
      </c>
      <c r="Y188">
        <v>55.6</v>
      </c>
      <c r="Z188">
        <v>12.44</v>
      </c>
      <c r="AA188" t="s">
        <v>46</v>
      </c>
      <c r="AB188">
        <v>35.19</v>
      </c>
      <c r="AC188">
        <v>35</v>
      </c>
    </row>
    <row r="189" spans="15:29" x14ac:dyDescent="0.25">
      <c r="O189" t="str">
        <f xml:space="preserve"> TableAxGxE[[#This Row],[age_group]] &amp; "|" &amp; TableAxGxE[[#This Row],[gender]] &amp; "|" &amp; TableAxGxE[[#This Row],[education]] &amp; "|" &amp; TableAxGxE[[#This Row],[variable]]</f>
        <v>80-100|2|3|WQ_DE_r</v>
      </c>
      <c r="P189" t="s">
        <v>31</v>
      </c>
      <c r="Q189">
        <v>2</v>
      </c>
      <c r="R189">
        <v>3</v>
      </c>
      <c r="S189" t="s">
        <v>47</v>
      </c>
      <c r="T189">
        <v>1</v>
      </c>
      <c r="U189">
        <v>60</v>
      </c>
      <c r="V189">
        <v>111</v>
      </c>
      <c r="W189" t="s">
        <v>45</v>
      </c>
      <c r="X189">
        <v>60</v>
      </c>
      <c r="Y189">
        <v>14.82</v>
      </c>
      <c r="Z189">
        <v>2.96</v>
      </c>
      <c r="AA189" t="s">
        <v>46</v>
      </c>
      <c r="AB189">
        <v>9.9600000000000009</v>
      </c>
      <c r="AC189">
        <v>9</v>
      </c>
    </row>
    <row r="190" spans="15:29" x14ac:dyDescent="0.25">
      <c r="O190" t="str">
        <f xml:space="preserve"> TableAxGxE[[#This Row],[age_group]] &amp; "|" &amp; TableAxGxE[[#This Row],[gender]] &amp; "|" &amp; TableAxGxE[[#This Row],[education]] &amp; "|" &amp; TableAxGxE[[#This Row],[variable]]</f>
        <v>80-100|2|3|WQ_SA_r</v>
      </c>
      <c r="P190" t="s">
        <v>31</v>
      </c>
      <c r="Q190">
        <v>2</v>
      </c>
      <c r="R190">
        <v>3</v>
      </c>
      <c r="S190" t="s">
        <v>48</v>
      </c>
      <c r="T190">
        <v>1</v>
      </c>
      <c r="U190">
        <v>60</v>
      </c>
      <c r="V190">
        <v>111</v>
      </c>
      <c r="W190" t="s">
        <v>45</v>
      </c>
      <c r="X190">
        <v>60</v>
      </c>
      <c r="Y190">
        <v>23.6</v>
      </c>
      <c r="Z190">
        <v>10.039999999999999</v>
      </c>
      <c r="AA190" t="s">
        <v>49</v>
      </c>
      <c r="AB190">
        <v>40.07</v>
      </c>
      <c r="AC190">
        <v>41</v>
      </c>
    </row>
    <row r="191" spans="15:29" x14ac:dyDescent="0.25">
      <c r="O191" t="str">
        <f xml:space="preserve"> TableAxGxE[[#This Row],[age_group]] &amp; "|" &amp; TableAxGxE[[#This Row],[gender]] &amp; "|" &amp; TableAxGxE[[#This Row],[education]] &amp; "|" &amp; TableAxGxE[[#This Row],[variable]]</f>
        <v>80-100|2|4|WQ_NO_r</v>
      </c>
      <c r="P191" t="s">
        <v>31</v>
      </c>
      <c r="Q191">
        <v>2</v>
      </c>
      <c r="R191">
        <v>4</v>
      </c>
      <c r="S191" t="s">
        <v>44</v>
      </c>
      <c r="T191">
        <v>1</v>
      </c>
      <c r="U191">
        <v>60</v>
      </c>
      <c r="V191">
        <v>111</v>
      </c>
      <c r="W191" t="s">
        <v>45</v>
      </c>
      <c r="X191">
        <v>60</v>
      </c>
      <c r="Y191">
        <v>55.6</v>
      </c>
      <c r="Z191">
        <v>12.44</v>
      </c>
      <c r="AA191" t="s">
        <v>46</v>
      </c>
      <c r="AB191">
        <v>35.19</v>
      </c>
      <c r="AC191">
        <v>35</v>
      </c>
    </row>
    <row r="192" spans="15:29" x14ac:dyDescent="0.25">
      <c r="O192" t="str">
        <f xml:space="preserve"> TableAxGxE[[#This Row],[age_group]] &amp; "|" &amp; TableAxGxE[[#This Row],[gender]] &amp; "|" &amp; TableAxGxE[[#This Row],[education]] &amp; "|" &amp; TableAxGxE[[#This Row],[variable]]</f>
        <v>80-100|2|4|WQ_DE_r</v>
      </c>
      <c r="P192" t="s">
        <v>31</v>
      </c>
      <c r="Q192">
        <v>2</v>
      </c>
      <c r="R192">
        <v>4</v>
      </c>
      <c r="S192" t="s">
        <v>47</v>
      </c>
      <c r="T192">
        <v>1</v>
      </c>
      <c r="U192">
        <v>60</v>
      </c>
      <c r="V192">
        <v>111</v>
      </c>
      <c r="W192" t="s">
        <v>45</v>
      </c>
      <c r="X192">
        <v>60</v>
      </c>
      <c r="Y192">
        <v>14.82</v>
      </c>
      <c r="Z192">
        <v>2.96</v>
      </c>
      <c r="AA192" t="s">
        <v>46</v>
      </c>
      <c r="AB192">
        <v>9.9600000000000009</v>
      </c>
      <c r="AC192">
        <v>9</v>
      </c>
    </row>
    <row r="193" spans="15:29" x14ac:dyDescent="0.25">
      <c r="O193" t="str">
        <f xml:space="preserve"> TableAxGxE[[#This Row],[age_group]] &amp; "|" &amp; TableAxGxE[[#This Row],[gender]] &amp; "|" &amp; TableAxGxE[[#This Row],[education]] &amp; "|" &amp; TableAxGxE[[#This Row],[variable]]</f>
        <v>80-100|2|4|WQ_SA_r</v>
      </c>
      <c r="P193" t="s">
        <v>31</v>
      </c>
      <c r="Q193">
        <v>2</v>
      </c>
      <c r="R193">
        <v>4</v>
      </c>
      <c r="S193" t="s">
        <v>48</v>
      </c>
      <c r="T193">
        <v>1</v>
      </c>
      <c r="U193">
        <v>60</v>
      </c>
      <c r="V193">
        <v>111</v>
      </c>
      <c r="W193" t="s">
        <v>45</v>
      </c>
      <c r="X193">
        <v>60</v>
      </c>
      <c r="Y193">
        <v>23.6</v>
      </c>
      <c r="Z193">
        <v>10.039999999999999</v>
      </c>
      <c r="AA193" t="s">
        <v>49</v>
      </c>
      <c r="AB193">
        <v>40.07</v>
      </c>
      <c r="AC193">
        <v>41</v>
      </c>
    </row>
    <row r="194" spans="15:29" x14ac:dyDescent="0.25">
      <c r="O194" t="str">
        <f xml:space="preserve"> TableAxGxE[[#This Row],[age_group]] &amp; "|" &amp; TableAxGxE[[#This Row],[gender]] &amp; "|" &amp; TableAxGxE[[#This Row],[education]] &amp; "|" &amp; TableAxGxE[[#This Row],[variable]]</f>
        <v>80-100|2|5|WQ_NO_r</v>
      </c>
      <c r="P194" t="s">
        <v>31</v>
      </c>
      <c r="Q194">
        <v>2</v>
      </c>
      <c r="R194">
        <v>5</v>
      </c>
      <c r="S194" t="s">
        <v>44</v>
      </c>
      <c r="T194">
        <v>8</v>
      </c>
      <c r="U194">
        <v>60</v>
      </c>
      <c r="V194">
        <v>111</v>
      </c>
      <c r="W194" t="s">
        <v>45</v>
      </c>
      <c r="X194">
        <v>60</v>
      </c>
      <c r="Y194">
        <v>55.6</v>
      </c>
      <c r="Z194">
        <v>12.44</v>
      </c>
      <c r="AA194" t="s">
        <v>46</v>
      </c>
      <c r="AB194">
        <v>35.19</v>
      </c>
      <c r="AC194">
        <v>35</v>
      </c>
    </row>
    <row r="195" spans="15:29" x14ac:dyDescent="0.25">
      <c r="O195" t="str">
        <f xml:space="preserve"> TableAxGxE[[#This Row],[age_group]] &amp; "|" &amp; TableAxGxE[[#This Row],[gender]] &amp; "|" &amp; TableAxGxE[[#This Row],[education]] &amp; "|" &amp; TableAxGxE[[#This Row],[variable]]</f>
        <v>80-100|2|5|WQ_DE_r</v>
      </c>
      <c r="P195" t="s">
        <v>31</v>
      </c>
      <c r="Q195">
        <v>2</v>
      </c>
      <c r="R195">
        <v>5</v>
      </c>
      <c r="S195" t="s">
        <v>47</v>
      </c>
      <c r="T195">
        <v>8</v>
      </c>
      <c r="U195">
        <v>60</v>
      </c>
      <c r="V195">
        <v>111</v>
      </c>
      <c r="W195" t="s">
        <v>45</v>
      </c>
      <c r="X195">
        <v>60</v>
      </c>
      <c r="Y195">
        <v>14.82</v>
      </c>
      <c r="Z195">
        <v>2.96</v>
      </c>
      <c r="AA195" t="s">
        <v>46</v>
      </c>
      <c r="AB195">
        <v>9.9600000000000009</v>
      </c>
      <c r="AC195">
        <v>9</v>
      </c>
    </row>
    <row r="196" spans="15:29" x14ac:dyDescent="0.25">
      <c r="O196" t="str">
        <f xml:space="preserve"> TableAxGxE[[#This Row],[age_group]] &amp; "|" &amp; TableAxGxE[[#This Row],[gender]] &amp; "|" &amp; TableAxGxE[[#This Row],[education]] &amp; "|" &amp; TableAxGxE[[#This Row],[variable]]</f>
        <v>80-100|2|5|WQ_SA_r</v>
      </c>
      <c r="P196" t="s">
        <v>31</v>
      </c>
      <c r="Q196">
        <v>2</v>
      </c>
      <c r="R196">
        <v>5</v>
      </c>
      <c r="S196" t="s">
        <v>48</v>
      </c>
      <c r="T196">
        <v>8</v>
      </c>
      <c r="U196">
        <v>60</v>
      </c>
      <c r="V196">
        <v>111</v>
      </c>
      <c r="W196" t="s">
        <v>45</v>
      </c>
      <c r="X196">
        <v>60</v>
      </c>
      <c r="Y196">
        <v>23.6</v>
      </c>
      <c r="Z196">
        <v>10.039999999999999</v>
      </c>
      <c r="AA196" t="s">
        <v>49</v>
      </c>
      <c r="AB196">
        <v>40.07</v>
      </c>
      <c r="AC196">
        <v>41</v>
      </c>
    </row>
    <row r="197" spans="15:29" x14ac:dyDescent="0.25">
      <c r="O197" t="str">
        <f xml:space="preserve"> TableAxGxE[[#This Row],[age_group]] &amp; "|" &amp; TableAxGxE[[#This Row],[gender]] &amp; "|" &amp; TableAxGxE[[#This Row],[education]] &amp; "|" &amp; TableAxGxE[[#This Row],[variable]]</f>
        <v>80-100|2|6|WQ_NO_r</v>
      </c>
      <c r="P197" t="s">
        <v>31</v>
      </c>
      <c r="Q197">
        <v>2</v>
      </c>
      <c r="R197">
        <v>6</v>
      </c>
      <c r="S197" t="s">
        <v>44</v>
      </c>
      <c r="T197">
        <v>32</v>
      </c>
      <c r="U197">
        <v>60</v>
      </c>
      <c r="V197">
        <v>111</v>
      </c>
      <c r="W197" t="s">
        <v>53</v>
      </c>
      <c r="X197">
        <v>32</v>
      </c>
      <c r="Y197">
        <v>55.44</v>
      </c>
      <c r="Z197">
        <v>12.26</v>
      </c>
      <c r="AA197" t="s">
        <v>46</v>
      </c>
      <c r="AB197">
        <v>35.33</v>
      </c>
      <c r="AC197">
        <v>35</v>
      </c>
    </row>
    <row r="198" spans="15:29" x14ac:dyDescent="0.25">
      <c r="O198" t="str">
        <f xml:space="preserve"> TableAxGxE[[#This Row],[age_group]] &amp; "|" &amp; TableAxGxE[[#This Row],[gender]] &amp; "|" &amp; TableAxGxE[[#This Row],[education]] &amp; "|" &amp; TableAxGxE[[#This Row],[variable]]</f>
        <v>80-100|2|6|WQ_DE_r</v>
      </c>
      <c r="P198" t="s">
        <v>31</v>
      </c>
      <c r="Q198">
        <v>2</v>
      </c>
      <c r="R198">
        <v>6</v>
      </c>
      <c r="S198" t="s">
        <v>47</v>
      </c>
      <c r="T198">
        <v>32</v>
      </c>
      <c r="U198">
        <v>60</v>
      </c>
      <c r="V198">
        <v>111</v>
      </c>
      <c r="W198" t="s">
        <v>53</v>
      </c>
      <c r="X198">
        <v>32</v>
      </c>
      <c r="Y198">
        <v>14.06</v>
      </c>
      <c r="Z198">
        <v>3.29</v>
      </c>
      <c r="AA198" t="s">
        <v>46</v>
      </c>
      <c r="AB198">
        <v>8.66</v>
      </c>
      <c r="AC198">
        <v>8</v>
      </c>
    </row>
    <row r="199" spans="15:29" x14ac:dyDescent="0.25">
      <c r="O199" t="str">
        <f xml:space="preserve"> TableAxGxE[[#This Row],[age_group]] &amp; "|" &amp; TableAxGxE[[#This Row],[gender]] &amp; "|" &amp; TableAxGxE[[#This Row],[education]] &amp; "|" &amp; TableAxGxE[[#This Row],[variable]]</f>
        <v>80-100|2|6|WQ_SA_r</v>
      </c>
      <c r="P199" t="s">
        <v>31</v>
      </c>
      <c r="Q199">
        <v>2</v>
      </c>
      <c r="R199">
        <v>6</v>
      </c>
      <c r="S199" t="s">
        <v>48</v>
      </c>
      <c r="T199">
        <v>32</v>
      </c>
      <c r="U199">
        <v>60</v>
      </c>
      <c r="V199">
        <v>111</v>
      </c>
      <c r="W199" t="s">
        <v>53</v>
      </c>
      <c r="X199">
        <v>32</v>
      </c>
      <c r="Y199">
        <v>21.41</v>
      </c>
      <c r="Z199">
        <v>8.39</v>
      </c>
      <c r="AA199" t="s">
        <v>49</v>
      </c>
      <c r="AB199">
        <v>35.159999999999997</v>
      </c>
      <c r="AC199">
        <v>36</v>
      </c>
    </row>
    <row r="200" spans="15:29" x14ac:dyDescent="0.25">
      <c r="O200" t="str">
        <f xml:space="preserve"> TableAxGxE[[#This Row],[age_group]] &amp; "|" &amp; TableAxGxE[[#This Row],[gender]] &amp; "|" &amp; TableAxGxE[[#This Row],[education]] &amp; "|" &amp; TableAxGxE[[#This Row],[variable]]</f>
        <v>80-100|2|7|WQ_NO_r</v>
      </c>
      <c r="P200" t="s">
        <v>31</v>
      </c>
      <c r="Q200">
        <v>2</v>
      </c>
      <c r="R200">
        <v>7</v>
      </c>
      <c r="S200" t="s">
        <v>44</v>
      </c>
      <c r="T200">
        <v>18</v>
      </c>
      <c r="U200">
        <v>60</v>
      </c>
      <c r="V200">
        <v>111</v>
      </c>
      <c r="W200" t="s">
        <v>45</v>
      </c>
      <c r="X200">
        <v>60</v>
      </c>
      <c r="Y200">
        <v>55.6</v>
      </c>
      <c r="Z200">
        <v>12.44</v>
      </c>
      <c r="AA200" t="s">
        <v>46</v>
      </c>
      <c r="AB200">
        <v>35.19</v>
      </c>
      <c r="AC200">
        <v>35</v>
      </c>
    </row>
    <row r="201" spans="15:29" x14ac:dyDescent="0.25">
      <c r="O201" t="str">
        <f xml:space="preserve"> TableAxGxE[[#This Row],[age_group]] &amp; "|" &amp; TableAxGxE[[#This Row],[gender]] &amp; "|" &amp; TableAxGxE[[#This Row],[education]] &amp; "|" &amp; TableAxGxE[[#This Row],[variable]]</f>
        <v>80-100|2|7|WQ_DE_r</v>
      </c>
      <c r="P201" t="s">
        <v>31</v>
      </c>
      <c r="Q201">
        <v>2</v>
      </c>
      <c r="R201">
        <v>7</v>
      </c>
      <c r="S201" t="s">
        <v>47</v>
      </c>
      <c r="T201">
        <v>18</v>
      </c>
      <c r="U201">
        <v>60</v>
      </c>
      <c r="V201">
        <v>111</v>
      </c>
      <c r="W201" t="s">
        <v>45</v>
      </c>
      <c r="X201">
        <v>60</v>
      </c>
      <c r="Y201">
        <v>14.82</v>
      </c>
      <c r="Z201">
        <v>2.96</v>
      </c>
      <c r="AA201" t="s">
        <v>46</v>
      </c>
      <c r="AB201">
        <v>9.9600000000000009</v>
      </c>
      <c r="AC201">
        <v>9</v>
      </c>
    </row>
    <row r="202" spans="15:29" x14ac:dyDescent="0.25">
      <c r="O202" t="str">
        <f xml:space="preserve"> TableAxGxE[[#This Row],[age_group]] &amp; "|" &amp; TableAxGxE[[#This Row],[gender]] &amp; "|" &amp; TableAxGxE[[#This Row],[education]] &amp; "|" &amp; TableAxGxE[[#This Row],[variable]]</f>
        <v>80-100|2|7|WQ_SA_r</v>
      </c>
      <c r="P202" t="s">
        <v>31</v>
      </c>
      <c r="Q202">
        <v>2</v>
      </c>
      <c r="R202">
        <v>7</v>
      </c>
      <c r="S202" t="s">
        <v>48</v>
      </c>
      <c r="T202">
        <v>18</v>
      </c>
      <c r="U202">
        <v>60</v>
      </c>
      <c r="V202">
        <v>111</v>
      </c>
      <c r="W202" t="s">
        <v>45</v>
      </c>
      <c r="X202">
        <v>60</v>
      </c>
      <c r="Y202">
        <v>23.6</v>
      </c>
      <c r="Z202">
        <v>10.039999999999999</v>
      </c>
      <c r="AA202" t="s">
        <v>49</v>
      </c>
      <c r="AB202">
        <v>40.07</v>
      </c>
      <c r="AC202">
        <v>41</v>
      </c>
    </row>
  </sheetData>
  <sheetProtection sheet="1" objects="1" scenarios="1"/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FF7FB-E735-4004-B768-779471A65824}">
  <dimension ref="A1:L24"/>
  <sheetViews>
    <sheetView workbookViewId="0">
      <selection sqref="A1:XFD1048576"/>
    </sheetView>
  </sheetViews>
  <sheetFormatPr defaultRowHeight="15" x14ac:dyDescent="0.25"/>
  <cols>
    <col min="9" max="9" width="14" customWidth="1"/>
    <col min="11" max="11" width="12" customWidth="1"/>
  </cols>
  <sheetData>
    <row r="1" spans="1:12" x14ac:dyDescent="0.25">
      <c r="A1" s="2" t="s">
        <v>17</v>
      </c>
    </row>
    <row r="3" spans="1:12" x14ac:dyDescent="0.25">
      <c r="B3" s="14" t="s">
        <v>18</v>
      </c>
      <c r="C3" s="24"/>
      <c r="E3" s="14" t="s">
        <v>11</v>
      </c>
      <c r="F3" s="15"/>
      <c r="G3" s="16"/>
      <c r="I3" s="14" t="s">
        <v>11</v>
      </c>
      <c r="J3" s="16"/>
    </row>
    <row r="4" spans="1:12" x14ac:dyDescent="0.25">
      <c r="B4" s="17" t="s">
        <v>23</v>
      </c>
      <c r="C4" s="18" t="s">
        <v>24</v>
      </c>
      <c r="E4" s="17" t="s">
        <v>21</v>
      </c>
      <c r="F4" s="13" t="s">
        <v>22</v>
      </c>
      <c r="G4" s="18" t="s">
        <v>23</v>
      </c>
      <c r="I4" s="17" t="s">
        <v>23</v>
      </c>
      <c r="J4" s="18" t="s">
        <v>24</v>
      </c>
    </row>
    <row r="5" spans="1:12" x14ac:dyDescent="0.25">
      <c r="B5" s="19" t="s">
        <v>20</v>
      </c>
      <c r="C5" s="20">
        <v>1</v>
      </c>
      <c r="E5" s="19">
        <v>16</v>
      </c>
      <c r="F5">
        <v>29</v>
      </c>
      <c r="G5" s="20" t="s">
        <v>25</v>
      </c>
      <c r="I5" s="19" t="s">
        <v>64</v>
      </c>
      <c r="J5" s="20">
        <v>3</v>
      </c>
    </row>
    <row r="6" spans="1:12" x14ac:dyDescent="0.25">
      <c r="B6" s="21" t="s">
        <v>19</v>
      </c>
      <c r="C6" s="23">
        <v>2</v>
      </c>
      <c r="E6" s="19">
        <v>30</v>
      </c>
      <c r="F6">
        <v>39</v>
      </c>
      <c r="G6" s="20" t="s">
        <v>26</v>
      </c>
      <c r="I6" s="19" t="s">
        <v>65</v>
      </c>
      <c r="J6" s="20">
        <v>4</v>
      </c>
    </row>
    <row r="7" spans="1:12" x14ac:dyDescent="0.25">
      <c r="E7" s="19">
        <v>40</v>
      </c>
      <c r="F7">
        <v>49</v>
      </c>
      <c r="G7" s="20" t="s">
        <v>27</v>
      </c>
      <c r="I7" s="19" t="s">
        <v>66</v>
      </c>
      <c r="J7" s="20">
        <v>4</v>
      </c>
    </row>
    <row r="8" spans="1:12" x14ac:dyDescent="0.25">
      <c r="E8" s="19">
        <v>50</v>
      </c>
      <c r="F8">
        <v>59</v>
      </c>
      <c r="G8" s="20" t="s">
        <v>28</v>
      </c>
      <c r="I8" s="19" t="s">
        <v>74</v>
      </c>
      <c r="J8" s="20">
        <v>4</v>
      </c>
    </row>
    <row r="9" spans="1:12" x14ac:dyDescent="0.25">
      <c r="E9" s="19">
        <v>60</v>
      </c>
      <c r="F9">
        <v>69</v>
      </c>
      <c r="G9" s="20" t="s">
        <v>29</v>
      </c>
      <c r="I9" s="19" t="s">
        <v>67</v>
      </c>
      <c r="J9" s="20">
        <v>5</v>
      </c>
    </row>
    <row r="10" spans="1:12" x14ac:dyDescent="0.25">
      <c r="E10" s="19">
        <v>70</v>
      </c>
      <c r="F10">
        <v>79</v>
      </c>
      <c r="G10" s="20" t="s">
        <v>30</v>
      </c>
      <c r="I10" s="19" t="s">
        <v>68</v>
      </c>
      <c r="J10" s="20">
        <v>6</v>
      </c>
    </row>
    <row r="11" spans="1:12" x14ac:dyDescent="0.25">
      <c r="E11" s="21">
        <v>80</v>
      </c>
      <c r="F11" s="22">
        <v>100</v>
      </c>
      <c r="G11" s="23" t="s">
        <v>31</v>
      </c>
      <c r="I11" s="19" t="s">
        <v>69</v>
      </c>
      <c r="J11" s="20">
        <v>6</v>
      </c>
    </row>
    <row r="12" spans="1:12" x14ac:dyDescent="0.25">
      <c r="I12" s="19" t="s">
        <v>70</v>
      </c>
      <c r="J12" s="20">
        <v>6</v>
      </c>
    </row>
    <row r="13" spans="1:12" x14ac:dyDescent="0.25">
      <c r="I13" s="19" t="s">
        <v>71</v>
      </c>
      <c r="J13" s="20">
        <v>7</v>
      </c>
    </row>
    <row r="14" spans="1:12" x14ac:dyDescent="0.25">
      <c r="A14" s="2" t="s">
        <v>55</v>
      </c>
      <c r="I14" s="21"/>
      <c r="J14" s="23"/>
    </row>
    <row r="16" spans="1:12" x14ac:dyDescent="0.25">
      <c r="A16" s="2" t="s">
        <v>83</v>
      </c>
      <c r="C16" s="13" t="s">
        <v>78</v>
      </c>
      <c r="D16" t="s">
        <v>79</v>
      </c>
      <c r="E16" t="s">
        <v>80</v>
      </c>
      <c r="F16" s="13" t="s">
        <v>59</v>
      </c>
      <c r="G16" s="13" t="s">
        <v>60</v>
      </c>
      <c r="I16" s="29" t="s">
        <v>61</v>
      </c>
      <c r="J16" s="13" t="s">
        <v>82</v>
      </c>
      <c r="K16" s="13" t="s">
        <v>79</v>
      </c>
      <c r="L16" s="13" t="s">
        <v>81</v>
      </c>
    </row>
    <row r="17" spans="1:12" x14ac:dyDescent="0.25">
      <c r="A17" s="26" t="s">
        <v>56</v>
      </c>
      <c r="B17" s="15"/>
      <c r="C17" s="15" t="str">
        <f>IFERROR(
  INDEX(TableAxG[cutoff_value],
        MATCH('Wayfinding Questionnaire'!G3 &amp; "|" &amp; 'Wayfinding Questionnaire'!G4 &amp; "|WQ_NO_r", TableAxG[Key_AxG], 0)
  ),
  "Not found"
)</f>
        <v>Not found</v>
      </c>
      <c r="D17" s="15" t="str">
        <f>IFERROR(
  INDEX(TableAxG[mean],
        MATCH('Wayfinding Questionnaire'!G3 &amp; "|" &amp; 'Wayfinding Questionnaire'!G4 &amp; "|WQ_NO_r", TableAxG[Key_AxG], 0)
  ),
  "Not found"
)</f>
        <v>Not found</v>
      </c>
      <c r="E17" s="15" t="str">
        <f>IFERROR(
  INDEX(TableAxG[sd],
        MATCH('Wayfinding Questionnaire'!G3 &amp; "|" &amp; 'Wayfinding Questionnaire'!G4 &amp; "|WQ_NO_r", TableAxG[Key_AxG], 0)
  ),
  "Not found"
)</f>
        <v>Not found</v>
      </c>
      <c r="F17" s="15" t="str">
        <f>IFERROR(
  INDEX(TableAxG[cutoff_int],
        MATCH('Wayfinding Questionnaire'!G3 &amp; "|" &amp; 'Wayfinding Questionnaire'!G4 &amp; "|WQ_NO_r", TableAxG[Key_AxG], 0)
  ),
  "Not found"
)</f>
        <v>Not found</v>
      </c>
      <c r="G17" s="16" t="str">
        <f>IFERROR(
  INDEX(TableAxG[n],
        MATCH('Wayfinding Questionnaire'!G3 &amp; "|" &amp; 'Wayfinding Questionnaire'!G4 &amp; "|WQ_NO_r", TableAxG[Key_AxG], 0)
  ),
  "Not found"
)</f>
        <v>Not found</v>
      </c>
      <c r="I17" s="2" t="s">
        <v>4</v>
      </c>
      <c r="J17" s="28" t="str">
        <f>IF(C22="Not found",F17,F22)</f>
        <v>Not found</v>
      </c>
      <c r="K17" s="43" t="str">
        <f>IF(C22="Not found",D17,D22)</f>
        <v>Not found</v>
      </c>
      <c r="L17" s="43" t="str">
        <f>IF(C22="Not found",E17,E22)</f>
        <v>Not found</v>
      </c>
    </row>
    <row r="18" spans="1:12" x14ac:dyDescent="0.25">
      <c r="A18" s="19" t="s">
        <v>57</v>
      </c>
      <c r="C18" t="str">
        <f>IFERROR(
  INDEX(TableAxG[cutoff_value],
        MATCH('Wayfinding Questionnaire'!G3 &amp; "|" &amp; 'Wayfinding Questionnaire'!G4 &amp; "|WQ_DE_r", TableAxG[Key_AxG], 0)
  ),
  "Not found"
)</f>
        <v>Not found</v>
      </c>
      <c r="D18" t="str">
        <f>IFERROR(
  INDEX(TableAxG[mean],
        MATCH('Wayfinding Questionnaire'!G3 &amp; "|" &amp; 'Wayfinding Questionnaire'!G4 &amp; "|WQ_DE_r", TableAxG[Key_AxG], 0)
  ),
  "Not found"
)</f>
        <v>Not found</v>
      </c>
      <c r="E18" t="str">
        <f>IFERROR(
  INDEX(TableAxG[sd],
        MATCH('Wayfinding Questionnaire'!G3 &amp; "|" &amp; 'Wayfinding Questionnaire'!G4 &amp; "|WQ_DE_r", TableAxG[Key_AxG], 0)
  ),
  "Not found"
)</f>
        <v>Not found</v>
      </c>
      <c r="F18" t="str">
        <f>IFERROR(
  INDEX(TableAxG[cutoff_int],
        MATCH('Wayfinding Questionnaire'!G3 &amp; "|" &amp; 'Wayfinding Questionnaire'!G4 &amp; "|WQ_DE_r", TableAxG[Key_AxG], 0)
  ),
  "Not found"
)</f>
        <v>Not found</v>
      </c>
      <c r="G18" s="20" t="str">
        <f>IFERROR(
  INDEX(TableAxG[n],
        MATCH('Wayfinding Questionnaire'!G3 &amp; "|" &amp; 'Wayfinding Questionnaire'!G4 &amp; "|WQ_DE_r", TableAxG[Key_AxG], 0)
  ),
  "Not found"
)</f>
        <v>Not found</v>
      </c>
      <c r="I18" s="2" t="s">
        <v>62</v>
      </c>
      <c r="J18" s="28" t="str">
        <f>IF(C23="Not found",F18,F23)</f>
        <v>Not found</v>
      </c>
      <c r="K18" s="43" t="str">
        <f>IF(C23="Not found",D18,D23)</f>
        <v>Not found</v>
      </c>
      <c r="L18" s="43" t="str">
        <f>IF(C23="Not found",E18,E23)</f>
        <v>Not found</v>
      </c>
    </row>
    <row r="19" spans="1:12" x14ac:dyDescent="0.25">
      <c r="A19" s="21" t="s">
        <v>58</v>
      </c>
      <c r="B19" s="22"/>
      <c r="C19" s="22" t="str">
        <f>IFERROR(
  INDEX(TableAxG[cutoff_value],
        MATCH('Wayfinding Questionnaire'!G3 &amp; "|" &amp; 'Wayfinding Questionnaire'!G4 &amp; "|WQ_SA_r", TableAxG[Key_AxG], 0)
  ),
  "Not found"
)</f>
        <v>Not found</v>
      </c>
      <c r="D19" s="22" t="str">
        <f>IFERROR(
  INDEX(TableAxG[mean],
        MATCH('Wayfinding Questionnaire'!G3 &amp; "|" &amp; 'Wayfinding Questionnaire'!G4 &amp; "|WQ_SA_r", TableAxG[Key_AxG], 0)
  ),
  "Not found"
)</f>
        <v>Not found</v>
      </c>
      <c r="E19" s="22" t="str">
        <f>IFERROR(
  INDEX(TableAxG[sd],
        MATCH('Wayfinding Questionnaire'!G3 &amp; "|" &amp; 'Wayfinding Questionnaire'!G4 &amp; "|WQ_SA_r", TableAxG[Key_AxG], 0)
  ),
  "Not found"
)</f>
        <v>Not found</v>
      </c>
      <c r="F19" s="22" t="str">
        <f>IFERROR(
  INDEX(TableAxG[cutoff_int],
        MATCH('Wayfinding Questionnaire'!G3 &amp; "|" &amp; 'Wayfinding Questionnaire'!G4 &amp; "|WQ_SA_r", TableAxG[Key_AxG], 0)
  ),
  "Not found"
)</f>
        <v>Not found</v>
      </c>
      <c r="G19" s="23" t="str">
        <f>IFERROR(
  INDEX(TableAxG[n],
        MATCH('Wayfinding Questionnaire'!G3 &amp; "|" &amp; 'Wayfinding Questionnaire'!G4 &amp; "|WQ_SA_r", TableAxG[Key_AxG], 0)
  ),
  "Not found"
)</f>
        <v>Not found</v>
      </c>
      <c r="I19" s="2" t="s">
        <v>5</v>
      </c>
      <c r="J19" s="28" t="str">
        <f>IF(C24="Not found",F19,F24)</f>
        <v>Not found</v>
      </c>
      <c r="K19" s="43" t="str">
        <f>IF(C24="Not found",D19,D24)</f>
        <v>Not found</v>
      </c>
      <c r="L19" s="43" t="str">
        <f>IF(C24="Not found",E19,E24)</f>
        <v>Not found</v>
      </c>
    </row>
    <row r="20" spans="1:12" x14ac:dyDescent="0.25">
      <c r="I20" s="2" t="s">
        <v>60</v>
      </c>
      <c r="J20" s="28" t="str">
        <f>IF(C24="Not found",G19,G24)</f>
        <v>Not found</v>
      </c>
    </row>
    <row r="21" spans="1:12" x14ac:dyDescent="0.25">
      <c r="A21" s="2" t="s">
        <v>84</v>
      </c>
      <c r="C21" s="13" t="s">
        <v>78</v>
      </c>
      <c r="D21" t="s">
        <v>79</v>
      </c>
      <c r="E21" t="s">
        <v>80</v>
      </c>
      <c r="F21" s="13" t="s">
        <v>59</v>
      </c>
      <c r="G21" s="13" t="s">
        <v>60</v>
      </c>
    </row>
    <row r="22" spans="1:12" x14ac:dyDescent="0.25">
      <c r="A22" s="26" t="s">
        <v>56</v>
      </c>
      <c r="B22" s="15"/>
      <c r="C22" s="15" t="str">
        <f>IFERROR(
  INDEX(TableAxGxE[cutoff_value],
        MATCH('Wayfinding Questionnaire'!G3 &amp; "|" &amp; 'Wayfinding Questionnaire'!G4 &amp; "|" &amp; 'Wayfinding Questionnaire'!G5 &amp; "|WQ_NO_r", TableAxGxE[Key_AxGxE], 0)
  ),
  "Not found"
)</f>
        <v>Not found</v>
      </c>
      <c r="D22" s="15" t="str">
        <f>IFERROR(
  INDEX(TableAxGxE[mean],
        MATCH('Wayfinding Questionnaire'!G3 &amp; "|" &amp; 'Wayfinding Questionnaire'!G4 &amp; "|" &amp; 'Wayfinding Questionnaire'!G5 &amp; "|WQ_NO_r", TableAxGxE[Key_AxGxE], 0)
  ),
  "Not found"
)</f>
        <v>Not found</v>
      </c>
      <c r="E22" s="15" t="str">
        <f>IFERROR(
  INDEX(TableAxGxE[sd],
        MATCH('Wayfinding Questionnaire'!G3 &amp; "|" &amp; 'Wayfinding Questionnaire'!G4 &amp; "|" &amp; 'Wayfinding Questionnaire'!G5 &amp; "|WQ_NO_r", TableAxGxE[Key_AxGxE], 0)
  ),
  "Not found"
)</f>
        <v>Not found</v>
      </c>
      <c r="F22" s="15" t="str">
        <f>IFERROR(
  INDEX(TableAxGxE[cutoff_int],
        MATCH('Wayfinding Questionnaire'!G3 &amp; "|" &amp; 'Wayfinding Questionnaire'!G4 &amp; "|" &amp; 'Wayfinding Questionnaire'!G5 &amp; "|WQ_NO_r", TableAxGxE[Key_AxGxE], 0)
  ),
  "Not found"
)</f>
        <v>Not found</v>
      </c>
      <c r="G22" s="16" t="str">
        <f>IFERROR(
  INDEX(TableAxGxE[used_n],
        MATCH('Wayfinding Questionnaire'!G3 &amp; "|" &amp; 'Wayfinding Questionnaire'!G4 &amp; "|" &amp; 'Wayfinding Questionnaire'!G5 &amp; "|WQ_NO_r", TableAxGxE[Key_AxGxE], 0)
  ),
  "Not found"
)</f>
        <v>Not found</v>
      </c>
    </row>
    <row r="23" spans="1:12" x14ac:dyDescent="0.25">
      <c r="A23" s="19" t="s">
        <v>57</v>
      </c>
      <c r="C23" t="str">
        <f>IFERROR(
  INDEX(TableAxGxE[cutoff_value],
        MATCH('Wayfinding Questionnaire'!G3 &amp; "|" &amp; 'Wayfinding Questionnaire'!G4 &amp; "|" &amp; 'Wayfinding Questionnaire'!G5 &amp; "|WQ_DE_r", TableAxGxE[Key_AxGxE], 0)
  ),
  "Not found"
)</f>
        <v>Not found</v>
      </c>
      <c r="D23" t="str">
        <f>IFERROR(
  INDEX(TableAxGxE[mean],
        MATCH('Wayfinding Questionnaire'!G3 &amp; "|" &amp; 'Wayfinding Questionnaire'!G4 &amp; "|" &amp; 'Wayfinding Questionnaire'!G5 &amp; "|WQ_DE_r", TableAxGxE[Key_AxGxE], 0)
  ),
  "Not found"
)</f>
        <v>Not found</v>
      </c>
      <c r="E23" t="str">
        <f>IFERROR(
  INDEX(TableAxGxE[sd],
        MATCH('Wayfinding Questionnaire'!G3 &amp; "|" &amp; 'Wayfinding Questionnaire'!G4 &amp; "|" &amp; 'Wayfinding Questionnaire'!G5 &amp; "|WQ_DE_r", TableAxGxE[Key_AxGxE], 0)
  ),
  "Not found"
)</f>
        <v>Not found</v>
      </c>
      <c r="F23" t="str">
        <f>IFERROR(
  INDEX(TableAxGxE[cutoff_int],
        MATCH('Wayfinding Questionnaire'!G3 &amp; "|" &amp; 'Wayfinding Questionnaire'!G4 &amp; "|" &amp; 'Wayfinding Questionnaire'!G5 &amp; "|WQ_DE_r", TableAxGxE[Key_AxGxE], 0)
  ),
  "Not found"
)</f>
        <v>Not found</v>
      </c>
      <c r="G23" s="20" t="str">
        <f>IFERROR(
  INDEX(TableAxGxE[used_n],
        MATCH('Wayfinding Questionnaire'!G3 &amp; "|" &amp; 'Wayfinding Questionnaire'!G4 &amp; "|" &amp; 'Wayfinding Questionnaire'!G5 &amp; "|WQ_DE_r", TableAxGxE[Key_AxGxE], 0)
  ),
  "Not found"
)</f>
        <v>Not found</v>
      </c>
    </row>
    <row r="24" spans="1:12" x14ac:dyDescent="0.25">
      <c r="A24" s="21" t="s">
        <v>58</v>
      </c>
      <c r="B24" s="22"/>
      <c r="C24" s="22" t="str">
        <f>IFERROR(
  INDEX(TableAxGxE[cutoff_value],
        MATCH('Wayfinding Questionnaire'!G3 &amp; "|" &amp; 'Wayfinding Questionnaire'!G4 &amp; "|" &amp; 'Wayfinding Questionnaire'!G5 &amp; "|WQ_SA_r", TableAxGxE[Key_AxGxE], 0)
  ),
  "Not found"
)</f>
        <v>Not found</v>
      </c>
      <c r="D24" s="22" t="str">
        <f>IFERROR(
  INDEX(TableAxGxE[mean],
        MATCH('Wayfinding Questionnaire'!G3 &amp; "|" &amp; 'Wayfinding Questionnaire'!G4 &amp; "|" &amp; 'Wayfinding Questionnaire'!G5 &amp; "|WQ_SA_r", TableAxGxE[Key_AxGxE], 0)
  ),
  "Not found"
)</f>
        <v>Not found</v>
      </c>
      <c r="E24" s="22" t="str">
        <f>IFERROR(
  INDEX(TableAxGxE[sd],
        MATCH('Wayfinding Questionnaire'!G3 &amp; "|" &amp; 'Wayfinding Questionnaire'!G4 &amp; "|" &amp; 'Wayfinding Questionnaire'!G5 &amp; "|WQ_SA_r", TableAxGxE[Key_AxGxE], 0)
  ),
  "Not found"
)</f>
        <v>Not found</v>
      </c>
      <c r="F24" s="22" t="str">
        <f>IFERROR(
  INDEX(TableAxGxE[cutoff_int],
        MATCH('Wayfinding Questionnaire'!G3 &amp; "|" &amp; 'Wayfinding Questionnaire'!G4 &amp; "|" &amp; 'Wayfinding Questionnaire'!G5 &amp; "|WQ_SA_r", TableAxGxE[Key_AxGxE], 0)
  ),
  "Not found"
)</f>
        <v>Not found</v>
      </c>
      <c r="G24" s="23" t="str">
        <f>IFERROR(
  INDEX(TableAxGxE[used_n],
        MATCH('Wayfinding Questionnaire'!G3 &amp; "|" &amp; 'Wayfinding Questionnaire'!G4 &amp; "|" &amp; 'Wayfinding Questionnaire'!G5 &amp; "|WQ_SA_r", TableAxGxE[Key_AxGxE], 0)
  ),
  "Not found"
)</f>
        <v>Not found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Wayfinding Questionnaire</vt:lpstr>
      <vt:lpstr>Normdata</vt:lpstr>
      <vt:lpstr>Calculation</vt:lpstr>
    </vt:vector>
  </TitlesOfParts>
  <Company>Universiteit Leiden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Claessen, M.H.G.</dc:creator>
  <cp:lastModifiedBy>Böing, S. (Sanne)</cp:lastModifiedBy>
  <dcterms:created xsi:type="dcterms:W3CDTF">2017-08-18T13:39:16Z</dcterms:created>
  <dcterms:modified xsi:type="dcterms:W3CDTF">2025-09-30T07:54:22Z</dcterms:modified>
</cp:coreProperties>
</file>